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440" yWindow="3570" windowWidth="15480" windowHeight="6900" tabRatio="706" firstSheet="11" activeTab="13"/>
  </bookViews>
  <sheets>
    <sheet name="10-Year Summary w-Visits- 2012" sheetId="10" r:id="rId1"/>
    <sheet name="General Information - 2012" sheetId="2" r:id="rId2"/>
    <sheet name="Services-2012" sheetId="4" r:id="rId3"/>
    <sheet name="Electronic Resources-2012" sheetId="5" r:id="rId4"/>
    <sheet name="Programming-2012" sheetId="6" r:id="rId5"/>
    <sheet name="Circulation &amp; ILL - 2012" sheetId="7" r:id="rId6"/>
    <sheet name="Collection I - 2012" sheetId="8" r:id="rId7"/>
    <sheet name="Collection II - 2012" sheetId="9" r:id="rId8"/>
    <sheet name="Staff - 2012" sheetId="3" r:id="rId9"/>
    <sheet name="Operating Revenue I - 2012" sheetId="11" r:id="rId10"/>
    <sheet name="Operating Revenue II - 2012" sheetId="12" r:id="rId11"/>
    <sheet name="Operating Expenditures 1 - 2012" sheetId="13" r:id="rId12"/>
    <sheet name="Operating Expenditures 2 - 2010" sheetId="14" r:id="rId13"/>
    <sheet name="Capital Rev &amp; Expend - 2012" sheetId="15" r:id="rId14"/>
    <sheet name="Sheet2" sheetId="18" r:id="rId15"/>
  </sheets>
  <definedNames>
    <definedName name="_xlnm.Print_Area" localSheetId="0">'10-Year Summary w-Visits- 2012'!$A$1:$M$41</definedName>
    <definedName name="_xlnm.Print_Area" localSheetId="13">'Capital Rev &amp; Expend - 2012'!$A$1:$Q$73</definedName>
    <definedName name="_xlnm.Print_Area" localSheetId="5">'Circulation &amp; ILL - 2012'!$A$1:$O$75</definedName>
    <definedName name="_xlnm.Print_Area" localSheetId="6">'Collection I - 2012'!$A$1:$N$73</definedName>
    <definedName name="_xlnm.Print_Area" localSheetId="7">'Collection II - 2012'!$A$1:$J$77</definedName>
    <definedName name="_xlnm.Print_Area" localSheetId="3">'Electronic Resources-2012'!$A$1:$K$75</definedName>
    <definedName name="_xlnm.Print_Area" localSheetId="1">'General Information - 2012'!$A$1:$K$73</definedName>
    <definedName name="_xlnm.Print_Area" localSheetId="11">'Operating Expenditures 1 - 2012'!$A$1:$P$78</definedName>
    <definedName name="_xlnm.Print_Area" localSheetId="12">'Operating Expenditures 2 - 2010'!$A$1:$P$74</definedName>
    <definedName name="_xlnm.Print_Area" localSheetId="9">'Operating Revenue I - 2012'!$A$1:$L$74</definedName>
    <definedName name="_xlnm.Print_Area" localSheetId="4">'Programming-2012'!$A$1:$K$74</definedName>
    <definedName name="_xlnm.Print_Area" localSheetId="2">'Services-2012'!$A$1:$J$75</definedName>
    <definedName name="_xlnm.Print_Area" localSheetId="8">'Staff - 2012'!$A$1:$O$79</definedName>
    <definedName name="_xlnm.Print_Titles" localSheetId="13">'Capital Rev &amp; Expend - 2012'!$3:$4</definedName>
    <definedName name="_xlnm.Print_Titles" localSheetId="5">'Circulation &amp; ILL - 2012'!$3:$4</definedName>
    <definedName name="_xlnm.Print_Titles" localSheetId="6">'Collection I - 2012'!$3:$3</definedName>
    <definedName name="_xlnm.Print_Titles" localSheetId="7">'Collection II - 2012'!$3:$3</definedName>
    <definedName name="_xlnm.Print_Titles" localSheetId="3">'Electronic Resources-2012'!$3:$4</definedName>
    <definedName name="_xlnm.Print_Titles" localSheetId="1">'General Information - 2012'!$3:$3</definedName>
    <definedName name="_xlnm.Print_Titles" localSheetId="11">'Operating Expenditures 1 - 2012'!$3:$4</definedName>
    <definedName name="_xlnm.Print_Titles" localSheetId="12">'Operating Expenditures 2 - 2010'!$3:$4</definedName>
    <definedName name="_xlnm.Print_Titles" localSheetId="9">'Operating Revenue I - 2012'!$3:$4</definedName>
    <definedName name="_xlnm.Print_Titles" localSheetId="10">'Operating Revenue II - 2012'!$3:$4</definedName>
    <definedName name="_xlnm.Print_Titles" localSheetId="4">'Programming-2012'!$3:$4</definedName>
    <definedName name="_xlnm.Print_Titles" localSheetId="2">'Services-2012'!$3:$4</definedName>
    <definedName name="_xlnm.Print_Titles" localSheetId="8">'Staff - 2012'!$3:$4</definedName>
  </definedNames>
  <calcPr calcId="145621"/>
</workbook>
</file>

<file path=xl/calcChain.xml><?xml version="1.0" encoding="utf-8"?>
<calcChain xmlns="http://schemas.openxmlformats.org/spreadsheetml/2006/main">
  <c r="L19" i="10" l="1"/>
  <c r="M15" i="10"/>
  <c r="L15" i="10"/>
  <c r="L11" i="10"/>
  <c r="L10" i="10"/>
  <c r="L9" i="10"/>
  <c r="K39" i="10"/>
  <c r="K26" i="10" l="1"/>
  <c r="K25" i="10"/>
  <c r="K28" i="10"/>
  <c r="K29" i="10" s="1"/>
  <c r="K30" i="10"/>
  <c r="K31" i="10" s="1"/>
  <c r="K35" i="10"/>
  <c r="K34" i="10"/>
  <c r="K37" i="10"/>
  <c r="K36" i="10"/>
  <c r="K23" i="10"/>
  <c r="K19" i="10"/>
  <c r="K15" i="10"/>
  <c r="J72" i="2"/>
  <c r="K38" i="10"/>
  <c r="K41" i="10"/>
  <c r="N5" i="8" l="1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55" i="8"/>
  <c r="N56" i="8"/>
  <c r="N57" i="8"/>
  <c r="N58" i="8"/>
  <c r="N59" i="8"/>
  <c r="N60" i="8"/>
  <c r="N61" i="8"/>
  <c r="N62" i="8"/>
  <c r="N63" i="8"/>
  <c r="N64" i="8"/>
  <c r="N65" i="8"/>
  <c r="N66" i="8"/>
  <c r="N67" i="8"/>
  <c r="N68" i="8"/>
  <c r="N69" i="8"/>
  <c r="N70" i="8"/>
  <c r="N71" i="8"/>
  <c r="N4" i="8"/>
  <c r="J66" i="12" l="1"/>
  <c r="G79" i="3"/>
  <c r="G78" i="3"/>
  <c r="G77" i="3"/>
  <c r="J29" i="3"/>
  <c r="F73" i="4"/>
  <c r="L30" i="10" l="1"/>
  <c r="L41" i="10" l="1"/>
  <c r="L38" i="10"/>
  <c r="L36" i="10"/>
  <c r="L34" i="10"/>
  <c r="L28" i="10"/>
  <c r="L26" i="10"/>
  <c r="L25" i="10"/>
  <c r="L22" i="10"/>
  <c r="L18" i="10"/>
  <c r="L14" i="10"/>
  <c r="G6" i="13" l="1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46" i="13"/>
  <c r="G47" i="13"/>
  <c r="G48" i="13"/>
  <c r="G49" i="13"/>
  <c r="G50" i="13"/>
  <c r="G51" i="13"/>
  <c r="G52" i="13"/>
  <c r="G53" i="13"/>
  <c r="G54" i="13"/>
  <c r="G55" i="13"/>
  <c r="G56" i="13"/>
  <c r="G57" i="13"/>
  <c r="G58" i="13"/>
  <c r="G59" i="13"/>
  <c r="G60" i="13"/>
  <c r="G61" i="13"/>
  <c r="G62" i="13"/>
  <c r="G63" i="13"/>
  <c r="G64" i="13"/>
  <c r="G65" i="13"/>
  <c r="G66" i="13"/>
  <c r="G67" i="13"/>
  <c r="G68" i="13"/>
  <c r="G69" i="13"/>
  <c r="G70" i="13"/>
  <c r="G71" i="13"/>
  <c r="G72" i="13"/>
  <c r="G5" i="13"/>
  <c r="O5" i="13"/>
  <c r="O6" i="13"/>
  <c r="O7" i="13"/>
  <c r="O8" i="13"/>
  <c r="O9" i="13"/>
  <c r="O10" i="13"/>
  <c r="O11" i="13"/>
  <c r="O12" i="13"/>
  <c r="O13" i="13"/>
  <c r="O14" i="13"/>
  <c r="O15" i="13"/>
  <c r="O16" i="13"/>
  <c r="O17" i="13"/>
  <c r="O18" i="13"/>
  <c r="O19" i="13"/>
  <c r="O20" i="13"/>
  <c r="O21" i="13"/>
  <c r="O22" i="13"/>
  <c r="O23" i="13"/>
  <c r="O24" i="13"/>
  <c r="O25" i="13"/>
  <c r="O26" i="13"/>
  <c r="O27" i="13"/>
  <c r="O28" i="13"/>
  <c r="O29" i="13"/>
  <c r="O30" i="13"/>
  <c r="O31" i="13"/>
  <c r="O32" i="13"/>
  <c r="O33" i="13"/>
  <c r="O34" i="13"/>
  <c r="O35" i="13"/>
  <c r="O36" i="13"/>
  <c r="O37" i="13"/>
  <c r="O38" i="13"/>
  <c r="O39" i="13"/>
  <c r="O40" i="13"/>
  <c r="O41" i="13"/>
  <c r="O42" i="13"/>
  <c r="O43" i="13"/>
  <c r="O44" i="13"/>
  <c r="O45" i="13"/>
  <c r="O46" i="13"/>
  <c r="O47" i="13"/>
  <c r="O48" i="13"/>
  <c r="O49" i="13"/>
  <c r="O50" i="13"/>
  <c r="O51" i="13"/>
  <c r="O52" i="13"/>
  <c r="O53" i="13"/>
  <c r="O54" i="13"/>
  <c r="O55" i="13"/>
  <c r="O56" i="13"/>
  <c r="O57" i="13"/>
  <c r="O58" i="13"/>
  <c r="O59" i="13"/>
  <c r="O60" i="13"/>
  <c r="O61" i="13"/>
  <c r="O62" i="13"/>
  <c r="O63" i="13"/>
  <c r="O64" i="13"/>
  <c r="O65" i="13"/>
  <c r="O66" i="13"/>
  <c r="O67" i="13"/>
  <c r="O68" i="13"/>
  <c r="O69" i="13"/>
  <c r="O70" i="13"/>
  <c r="O71" i="13"/>
  <c r="O72" i="13"/>
  <c r="M72" i="9"/>
  <c r="N72" i="9"/>
  <c r="M26" i="10"/>
  <c r="M18" i="10"/>
  <c r="M14" i="10"/>
  <c r="M8" i="10"/>
  <c r="F72" i="2" l="1"/>
  <c r="M41" i="10"/>
  <c r="M38" i="10"/>
  <c r="M36" i="10"/>
  <c r="M34" i="10"/>
  <c r="M30" i="10"/>
  <c r="M28" i="10"/>
  <c r="M25" i="10"/>
  <c r="M22" i="10"/>
  <c r="L8" i="10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4" i="2"/>
  <c r="J23" i="10"/>
  <c r="J15" i="10"/>
  <c r="B6" i="13" l="1"/>
  <c r="P6" i="13" s="1"/>
  <c r="B7" i="13"/>
  <c r="P7" i="13" s="1"/>
  <c r="B8" i="13"/>
  <c r="B9" i="13"/>
  <c r="P9" i="13" s="1"/>
  <c r="B10" i="13"/>
  <c r="P10" i="13" s="1"/>
  <c r="B11" i="13"/>
  <c r="B12" i="13"/>
  <c r="B13" i="13"/>
  <c r="B14" i="13"/>
  <c r="B15" i="13"/>
  <c r="P15" i="13" s="1"/>
  <c r="B16" i="13"/>
  <c r="P16" i="13" s="1"/>
  <c r="B17" i="13"/>
  <c r="P17" i="13" s="1"/>
  <c r="B18" i="13"/>
  <c r="P18" i="13" s="1"/>
  <c r="B19" i="13"/>
  <c r="B20" i="13"/>
  <c r="B21" i="13"/>
  <c r="B22" i="13"/>
  <c r="B23" i="13"/>
  <c r="P23" i="13" s="1"/>
  <c r="B24" i="13"/>
  <c r="B25" i="13"/>
  <c r="P25" i="13" s="1"/>
  <c r="B26" i="13"/>
  <c r="P26" i="13" s="1"/>
  <c r="B27" i="13"/>
  <c r="B28" i="13"/>
  <c r="B29" i="13"/>
  <c r="B30" i="13"/>
  <c r="B31" i="13"/>
  <c r="P31" i="13" s="1"/>
  <c r="B32" i="13"/>
  <c r="B33" i="13"/>
  <c r="B34" i="13"/>
  <c r="P34" i="13" s="1"/>
  <c r="B35" i="13"/>
  <c r="B36" i="13"/>
  <c r="B37" i="13"/>
  <c r="B38" i="13"/>
  <c r="B39" i="13"/>
  <c r="P39" i="13" s="1"/>
  <c r="B40" i="13"/>
  <c r="B41" i="13"/>
  <c r="B42" i="13"/>
  <c r="P42" i="13" s="1"/>
  <c r="B43" i="13"/>
  <c r="P43" i="13" s="1"/>
  <c r="B44" i="13"/>
  <c r="B45" i="13"/>
  <c r="B46" i="13"/>
  <c r="B47" i="13"/>
  <c r="P47" i="13" s="1"/>
  <c r="B48" i="13"/>
  <c r="B49" i="13"/>
  <c r="P49" i="13" s="1"/>
  <c r="B50" i="13"/>
  <c r="P50" i="13" s="1"/>
  <c r="B51" i="13"/>
  <c r="P51" i="13" s="1"/>
  <c r="B52" i="13"/>
  <c r="B53" i="13"/>
  <c r="B54" i="13"/>
  <c r="B55" i="13"/>
  <c r="P55" i="13" s="1"/>
  <c r="B56" i="13"/>
  <c r="P56" i="13" s="1"/>
  <c r="B57" i="13"/>
  <c r="P57" i="13" s="1"/>
  <c r="B58" i="13"/>
  <c r="P58" i="13" s="1"/>
  <c r="B59" i="13"/>
  <c r="P59" i="13" s="1"/>
  <c r="B60" i="13"/>
  <c r="B61" i="13"/>
  <c r="P61" i="13" s="1"/>
  <c r="B62" i="13"/>
  <c r="B63" i="13"/>
  <c r="P63" i="13" s="1"/>
  <c r="B64" i="13"/>
  <c r="P64" i="13" s="1"/>
  <c r="B65" i="13"/>
  <c r="B66" i="13"/>
  <c r="P66" i="13" s="1"/>
  <c r="B67" i="13"/>
  <c r="P67" i="13" s="1"/>
  <c r="B68" i="13"/>
  <c r="B69" i="13"/>
  <c r="B70" i="13"/>
  <c r="B71" i="13"/>
  <c r="P71" i="13" s="1"/>
  <c r="B72" i="13"/>
  <c r="B5" i="13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1" i="9"/>
  <c r="D62" i="9"/>
  <c r="D63" i="9"/>
  <c r="D64" i="9"/>
  <c r="D65" i="9"/>
  <c r="D66" i="9"/>
  <c r="D67" i="9"/>
  <c r="D68" i="9"/>
  <c r="D69" i="9"/>
  <c r="D70" i="9"/>
  <c r="D71" i="9"/>
  <c r="D4" i="9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5" i="4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4" i="2"/>
  <c r="I73" i="4"/>
  <c r="H73" i="4"/>
  <c r="G73" i="4"/>
  <c r="E73" i="4"/>
  <c r="B6" i="4"/>
  <c r="F6" i="4" s="1"/>
  <c r="B7" i="4"/>
  <c r="F7" i="4" s="1"/>
  <c r="B8" i="4"/>
  <c r="F8" i="4" s="1"/>
  <c r="B9" i="4"/>
  <c r="F9" i="4" s="1"/>
  <c r="B10" i="4"/>
  <c r="B11" i="4"/>
  <c r="J11" i="4" s="1"/>
  <c r="B12" i="4"/>
  <c r="J12" i="4" s="1"/>
  <c r="B13" i="4"/>
  <c r="F13" i="4" s="1"/>
  <c r="B14" i="4"/>
  <c r="F14" i="4" s="1"/>
  <c r="B15" i="4"/>
  <c r="F15" i="4" s="1"/>
  <c r="B16" i="4"/>
  <c r="J16" i="4" s="1"/>
  <c r="B17" i="4"/>
  <c r="J17" i="4" s="1"/>
  <c r="B18" i="4"/>
  <c r="B19" i="4"/>
  <c r="J19" i="4" s="1"/>
  <c r="B20" i="4"/>
  <c r="J20" i="4" s="1"/>
  <c r="B21" i="4"/>
  <c r="F21" i="4" s="1"/>
  <c r="B22" i="4"/>
  <c r="F22" i="4" s="1"/>
  <c r="B23" i="4"/>
  <c r="F23" i="4" s="1"/>
  <c r="B24" i="4"/>
  <c r="F24" i="4" s="1"/>
  <c r="B25" i="4"/>
  <c r="J25" i="4" s="1"/>
  <c r="B26" i="4"/>
  <c r="J26" i="4" s="1"/>
  <c r="B27" i="4"/>
  <c r="J27" i="4" s="1"/>
  <c r="B28" i="4"/>
  <c r="J28" i="4" s="1"/>
  <c r="B29" i="4"/>
  <c r="F29" i="4" s="1"/>
  <c r="B30" i="4"/>
  <c r="F30" i="4" s="1"/>
  <c r="B31" i="4"/>
  <c r="F31" i="4" s="1"/>
  <c r="B32" i="4"/>
  <c r="J32" i="4" s="1"/>
  <c r="B33" i="4"/>
  <c r="F33" i="4" s="1"/>
  <c r="B34" i="4"/>
  <c r="B35" i="4"/>
  <c r="J35" i="4" s="1"/>
  <c r="B36" i="4"/>
  <c r="J36" i="4" s="1"/>
  <c r="B37" i="4"/>
  <c r="J37" i="4" s="1"/>
  <c r="B38" i="4"/>
  <c r="F38" i="4" s="1"/>
  <c r="B39" i="4"/>
  <c r="F39" i="4" s="1"/>
  <c r="B40" i="4"/>
  <c r="J40" i="4" s="1"/>
  <c r="B41" i="4"/>
  <c r="F41" i="4" s="1"/>
  <c r="B42" i="4"/>
  <c r="B43" i="4"/>
  <c r="J43" i="4" s="1"/>
  <c r="B44" i="4"/>
  <c r="J44" i="4" s="1"/>
  <c r="B45" i="4"/>
  <c r="J45" i="4" s="1"/>
  <c r="B46" i="4"/>
  <c r="F46" i="4" s="1"/>
  <c r="B47" i="4"/>
  <c r="F47" i="4" s="1"/>
  <c r="B48" i="4"/>
  <c r="F48" i="4" s="1"/>
  <c r="B49" i="4"/>
  <c r="J49" i="4" s="1"/>
  <c r="B50" i="4"/>
  <c r="B51" i="4"/>
  <c r="J51" i="4" s="1"/>
  <c r="B52" i="4"/>
  <c r="J52" i="4" s="1"/>
  <c r="B53" i="4"/>
  <c r="F53" i="4" s="1"/>
  <c r="B54" i="4"/>
  <c r="F54" i="4" s="1"/>
  <c r="B55" i="4"/>
  <c r="F55" i="4" s="1"/>
  <c r="B56" i="4"/>
  <c r="F56" i="4" s="1"/>
  <c r="B57" i="4"/>
  <c r="F57" i="4" s="1"/>
  <c r="B58" i="4"/>
  <c r="J58" i="4" s="1"/>
  <c r="B59" i="4"/>
  <c r="J59" i="4" s="1"/>
  <c r="B60" i="4"/>
  <c r="J60" i="4" s="1"/>
  <c r="B61" i="4"/>
  <c r="F61" i="4" s="1"/>
  <c r="B62" i="4"/>
  <c r="F62" i="4" s="1"/>
  <c r="B63" i="4"/>
  <c r="F63" i="4" s="1"/>
  <c r="B64" i="4"/>
  <c r="J64" i="4" s="1"/>
  <c r="B65" i="4"/>
  <c r="F65" i="4" s="1"/>
  <c r="B66" i="4"/>
  <c r="B67" i="4"/>
  <c r="J67" i="4" s="1"/>
  <c r="B68" i="4"/>
  <c r="J68" i="4" s="1"/>
  <c r="B69" i="4"/>
  <c r="J69" i="4" s="1"/>
  <c r="B70" i="4"/>
  <c r="F70" i="4" s="1"/>
  <c r="B71" i="4"/>
  <c r="J71" i="4" s="1"/>
  <c r="B72" i="4"/>
  <c r="J72" i="4" s="1"/>
  <c r="K73" i="5"/>
  <c r="J73" i="5"/>
  <c r="I73" i="5"/>
  <c r="H73" i="5"/>
  <c r="F73" i="5"/>
  <c r="D73" i="5"/>
  <c r="B6" i="5"/>
  <c r="E6" i="5" s="1"/>
  <c r="B7" i="5"/>
  <c r="E7" i="5" s="1"/>
  <c r="B8" i="5"/>
  <c r="E8" i="5" s="1"/>
  <c r="B9" i="5"/>
  <c r="E9" i="5" s="1"/>
  <c r="B10" i="5"/>
  <c r="E10" i="5" s="1"/>
  <c r="B11" i="5"/>
  <c r="E11" i="5" s="1"/>
  <c r="B12" i="5"/>
  <c r="E12" i="5" s="1"/>
  <c r="B13" i="5"/>
  <c r="E13" i="5" s="1"/>
  <c r="B14" i="5"/>
  <c r="E14" i="5" s="1"/>
  <c r="B15" i="5"/>
  <c r="E15" i="5" s="1"/>
  <c r="B16" i="5"/>
  <c r="E16" i="5" s="1"/>
  <c r="B17" i="5"/>
  <c r="E17" i="5" s="1"/>
  <c r="B18" i="5"/>
  <c r="E18" i="5" s="1"/>
  <c r="B19" i="5"/>
  <c r="E19" i="5" s="1"/>
  <c r="B20" i="5"/>
  <c r="E20" i="5" s="1"/>
  <c r="B21" i="5"/>
  <c r="E21" i="5" s="1"/>
  <c r="B22" i="5"/>
  <c r="E22" i="5" s="1"/>
  <c r="B23" i="5"/>
  <c r="E23" i="5" s="1"/>
  <c r="B24" i="5"/>
  <c r="E24" i="5" s="1"/>
  <c r="B25" i="5"/>
  <c r="E25" i="5" s="1"/>
  <c r="B26" i="5"/>
  <c r="E26" i="5" s="1"/>
  <c r="B27" i="5"/>
  <c r="E27" i="5" s="1"/>
  <c r="B28" i="5"/>
  <c r="E28" i="5" s="1"/>
  <c r="B29" i="5"/>
  <c r="E29" i="5" s="1"/>
  <c r="B30" i="5"/>
  <c r="E30" i="5" s="1"/>
  <c r="B31" i="5"/>
  <c r="E31" i="5" s="1"/>
  <c r="B32" i="5"/>
  <c r="E32" i="5" s="1"/>
  <c r="B33" i="5"/>
  <c r="E33" i="5" s="1"/>
  <c r="B34" i="5"/>
  <c r="E34" i="5" s="1"/>
  <c r="B35" i="5"/>
  <c r="E35" i="5" s="1"/>
  <c r="B36" i="5"/>
  <c r="E36" i="5" s="1"/>
  <c r="B37" i="5"/>
  <c r="E37" i="5" s="1"/>
  <c r="B38" i="5"/>
  <c r="E38" i="5" s="1"/>
  <c r="B39" i="5"/>
  <c r="E39" i="5" s="1"/>
  <c r="B40" i="5"/>
  <c r="E40" i="5" s="1"/>
  <c r="B41" i="5"/>
  <c r="E41" i="5" s="1"/>
  <c r="B42" i="5"/>
  <c r="E42" i="5" s="1"/>
  <c r="B43" i="5"/>
  <c r="E43" i="5" s="1"/>
  <c r="B44" i="5"/>
  <c r="E44" i="5" s="1"/>
  <c r="B45" i="5"/>
  <c r="E45" i="5" s="1"/>
  <c r="B46" i="5"/>
  <c r="E46" i="5" s="1"/>
  <c r="B47" i="5"/>
  <c r="E47" i="5" s="1"/>
  <c r="B48" i="5"/>
  <c r="E48" i="5" s="1"/>
  <c r="B49" i="5"/>
  <c r="E49" i="5" s="1"/>
  <c r="B50" i="5"/>
  <c r="E50" i="5" s="1"/>
  <c r="B51" i="5"/>
  <c r="E51" i="5" s="1"/>
  <c r="B52" i="5"/>
  <c r="E52" i="5" s="1"/>
  <c r="B53" i="5"/>
  <c r="E53" i="5" s="1"/>
  <c r="B54" i="5"/>
  <c r="E54" i="5" s="1"/>
  <c r="B55" i="5"/>
  <c r="E55" i="5" s="1"/>
  <c r="B56" i="5"/>
  <c r="E56" i="5" s="1"/>
  <c r="B57" i="5"/>
  <c r="E57" i="5" s="1"/>
  <c r="B58" i="5"/>
  <c r="E58" i="5" s="1"/>
  <c r="B59" i="5"/>
  <c r="E59" i="5" s="1"/>
  <c r="B60" i="5"/>
  <c r="E60" i="5" s="1"/>
  <c r="B61" i="5"/>
  <c r="E61" i="5" s="1"/>
  <c r="B62" i="5"/>
  <c r="E62" i="5" s="1"/>
  <c r="B63" i="5"/>
  <c r="E63" i="5" s="1"/>
  <c r="B64" i="5"/>
  <c r="E64" i="5" s="1"/>
  <c r="B65" i="5"/>
  <c r="E65" i="5" s="1"/>
  <c r="B66" i="5"/>
  <c r="E66" i="5" s="1"/>
  <c r="B67" i="5"/>
  <c r="E67" i="5" s="1"/>
  <c r="B68" i="5"/>
  <c r="E68" i="5" s="1"/>
  <c r="B69" i="5"/>
  <c r="E69" i="5" s="1"/>
  <c r="B70" i="5"/>
  <c r="E70" i="5" s="1"/>
  <c r="B71" i="5"/>
  <c r="E71" i="5" s="1"/>
  <c r="B72" i="5"/>
  <c r="E72" i="5" s="1"/>
  <c r="K73" i="6"/>
  <c r="J73" i="6"/>
  <c r="I73" i="6"/>
  <c r="H73" i="6"/>
  <c r="G73" i="6"/>
  <c r="F73" i="6"/>
  <c r="E73" i="6"/>
  <c r="D73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O73" i="7"/>
  <c r="N73" i="7"/>
  <c r="L73" i="7"/>
  <c r="K73" i="7"/>
  <c r="J73" i="7"/>
  <c r="I73" i="7"/>
  <c r="H73" i="7"/>
  <c r="G73" i="7"/>
  <c r="F73" i="7"/>
  <c r="E73" i="7"/>
  <c r="D73" i="7"/>
  <c r="B6" i="7"/>
  <c r="M6" i="7" s="1"/>
  <c r="B7" i="7"/>
  <c r="M7" i="7" s="1"/>
  <c r="B8" i="7"/>
  <c r="M8" i="7" s="1"/>
  <c r="B9" i="7"/>
  <c r="M9" i="7" s="1"/>
  <c r="B10" i="7"/>
  <c r="M10" i="7" s="1"/>
  <c r="B11" i="7"/>
  <c r="M11" i="7" s="1"/>
  <c r="B12" i="7"/>
  <c r="M12" i="7" s="1"/>
  <c r="B13" i="7"/>
  <c r="M13" i="7" s="1"/>
  <c r="B14" i="7"/>
  <c r="M14" i="7" s="1"/>
  <c r="B15" i="7"/>
  <c r="M15" i="7" s="1"/>
  <c r="B16" i="7"/>
  <c r="M16" i="7" s="1"/>
  <c r="B17" i="7"/>
  <c r="M17" i="7" s="1"/>
  <c r="B18" i="7"/>
  <c r="M18" i="7" s="1"/>
  <c r="B19" i="7"/>
  <c r="M19" i="7" s="1"/>
  <c r="B20" i="7"/>
  <c r="M20" i="7" s="1"/>
  <c r="B21" i="7"/>
  <c r="M21" i="7" s="1"/>
  <c r="B22" i="7"/>
  <c r="M22" i="7" s="1"/>
  <c r="B23" i="7"/>
  <c r="M23" i="7" s="1"/>
  <c r="B24" i="7"/>
  <c r="M24" i="7" s="1"/>
  <c r="B25" i="7"/>
  <c r="M25" i="7" s="1"/>
  <c r="B26" i="7"/>
  <c r="M26" i="7" s="1"/>
  <c r="B27" i="7"/>
  <c r="M27" i="7" s="1"/>
  <c r="B28" i="7"/>
  <c r="M28" i="7" s="1"/>
  <c r="B29" i="7"/>
  <c r="M29" i="7" s="1"/>
  <c r="B30" i="7"/>
  <c r="M30" i="7" s="1"/>
  <c r="B31" i="7"/>
  <c r="M31" i="7" s="1"/>
  <c r="B32" i="7"/>
  <c r="M32" i="7" s="1"/>
  <c r="B33" i="7"/>
  <c r="M33" i="7" s="1"/>
  <c r="B34" i="7"/>
  <c r="M34" i="7" s="1"/>
  <c r="B35" i="7"/>
  <c r="M35" i="7" s="1"/>
  <c r="B36" i="7"/>
  <c r="M36" i="7" s="1"/>
  <c r="B37" i="7"/>
  <c r="M37" i="7" s="1"/>
  <c r="B38" i="7"/>
  <c r="M38" i="7" s="1"/>
  <c r="B39" i="7"/>
  <c r="M39" i="7" s="1"/>
  <c r="B40" i="7"/>
  <c r="M40" i="7" s="1"/>
  <c r="B41" i="7"/>
  <c r="M41" i="7" s="1"/>
  <c r="B42" i="7"/>
  <c r="M42" i="7" s="1"/>
  <c r="B43" i="7"/>
  <c r="M43" i="7" s="1"/>
  <c r="B44" i="7"/>
  <c r="M44" i="7" s="1"/>
  <c r="B45" i="7"/>
  <c r="M45" i="7" s="1"/>
  <c r="B46" i="7"/>
  <c r="M46" i="7" s="1"/>
  <c r="B47" i="7"/>
  <c r="M47" i="7" s="1"/>
  <c r="B48" i="7"/>
  <c r="M48" i="7" s="1"/>
  <c r="B49" i="7"/>
  <c r="M49" i="7" s="1"/>
  <c r="B50" i="7"/>
  <c r="M50" i="7" s="1"/>
  <c r="B51" i="7"/>
  <c r="M51" i="7" s="1"/>
  <c r="B52" i="7"/>
  <c r="M52" i="7" s="1"/>
  <c r="B53" i="7"/>
  <c r="M53" i="7" s="1"/>
  <c r="B54" i="7"/>
  <c r="M54" i="7" s="1"/>
  <c r="B55" i="7"/>
  <c r="M55" i="7" s="1"/>
  <c r="B56" i="7"/>
  <c r="M56" i="7" s="1"/>
  <c r="B57" i="7"/>
  <c r="M57" i="7" s="1"/>
  <c r="B58" i="7"/>
  <c r="M58" i="7" s="1"/>
  <c r="B59" i="7"/>
  <c r="M59" i="7" s="1"/>
  <c r="B60" i="7"/>
  <c r="M60" i="7" s="1"/>
  <c r="B61" i="7"/>
  <c r="M61" i="7" s="1"/>
  <c r="B62" i="7"/>
  <c r="M62" i="7" s="1"/>
  <c r="B63" i="7"/>
  <c r="M63" i="7" s="1"/>
  <c r="B64" i="7"/>
  <c r="M64" i="7" s="1"/>
  <c r="B65" i="7"/>
  <c r="M65" i="7" s="1"/>
  <c r="B66" i="7"/>
  <c r="M66" i="7" s="1"/>
  <c r="B67" i="7"/>
  <c r="M67" i="7" s="1"/>
  <c r="B68" i="7"/>
  <c r="M68" i="7" s="1"/>
  <c r="B69" i="7"/>
  <c r="M69" i="7" s="1"/>
  <c r="B70" i="7"/>
  <c r="M70" i="7" s="1"/>
  <c r="B71" i="7"/>
  <c r="M71" i="7" s="1"/>
  <c r="B72" i="7"/>
  <c r="M72" i="7" s="1"/>
  <c r="N72" i="8"/>
  <c r="M72" i="8"/>
  <c r="L72" i="8"/>
  <c r="K72" i="8"/>
  <c r="J72" i="8"/>
  <c r="I72" i="8"/>
  <c r="H72" i="8"/>
  <c r="G72" i="8"/>
  <c r="F72" i="8"/>
  <c r="E72" i="8"/>
  <c r="D72" i="8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I72" i="9"/>
  <c r="H72" i="9"/>
  <c r="B5" i="9"/>
  <c r="J5" i="9" s="1"/>
  <c r="B6" i="9"/>
  <c r="B7" i="9"/>
  <c r="B8" i="9"/>
  <c r="J8" i="9" s="1"/>
  <c r="B9" i="9"/>
  <c r="J9" i="9" s="1"/>
  <c r="B10" i="9"/>
  <c r="J10" i="9" s="1"/>
  <c r="B11" i="9"/>
  <c r="J11" i="9" s="1"/>
  <c r="B12" i="9"/>
  <c r="B13" i="9"/>
  <c r="J13" i="9" s="1"/>
  <c r="B14" i="9"/>
  <c r="J14" i="9" s="1"/>
  <c r="B15" i="9"/>
  <c r="B16" i="9"/>
  <c r="J16" i="9" s="1"/>
  <c r="B17" i="9"/>
  <c r="J17" i="9" s="1"/>
  <c r="B18" i="9"/>
  <c r="J18" i="9" s="1"/>
  <c r="B19" i="9"/>
  <c r="J19" i="9" s="1"/>
  <c r="B20" i="9"/>
  <c r="B21" i="9"/>
  <c r="J21" i="9" s="1"/>
  <c r="B22" i="9"/>
  <c r="J22" i="9" s="1"/>
  <c r="B23" i="9"/>
  <c r="B24" i="9"/>
  <c r="J24" i="9" s="1"/>
  <c r="B25" i="9"/>
  <c r="J25" i="9" s="1"/>
  <c r="B26" i="9"/>
  <c r="J26" i="9" s="1"/>
  <c r="B27" i="9"/>
  <c r="J27" i="9" s="1"/>
  <c r="B28" i="9"/>
  <c r="B29" i="9"/>
  <c r="J29" i="9" s="1"/>
  <c r="B30" i="9"/>
  <c r="J30" i="9" s="1"/>
  <c r="B31" i="9"/>
  <c r="B32" i="9"/>
  <c r="J32" i="9" s="1"/>
  <c r="B33" i="9"/>
  <c r="J33" i="9" s="1"/>
  <c r="B34" i="9"/>
  <c r="J34" i="9" s="1"/>
  <c r="B35" i="9"/>
  <c r="J35" i="9" s="1"/>
  <c r="B36" i="9"/>
  <c r="B37" i="9"/>
  <c r="J37" i="9" s="1"/>
  <c r="B38" i="9"/>
  <c r="J38" i="9" s="1"/>
  <c r="B39" i="9"/>
  <c r="J39" i="9" s="1"/>
  <c r="B40" i="9"/>
  <c r="J40" i="9" s="1"/>
  <c r="B41" i="9"/>
  <c r="J41" i="9" s="1"/>
  <c r="B42" i="9"/>
  <c r="J42" i="9" s="1"/>
  <c r="B43" i="9"/>
  <c r="J43" i="9" s="1"/>
  <c r="B44" i="9"/>
  <c r="B45" i="9"/>
  <c r="J45" i="9" s="1"/>
  <c r="B46" i="9"/>
  <c r="J46" i="9" s="1"/>
  <c r="B47" i="9"/>
  <c r="J47" i="9" s="1"/>
  <c r="B48" i="9"/>
  <c r="J48" i="9" s="1"/>
  <c r="B49" i="9"/>
  <c r="J49" i="9" s="1"/>
  <c r="B50" i="9"/>
  <c r="J50" i="9" s="1"/>
  <c r="B51" i="9"/>
  <c r="J51" i="9" s="1"/>
  <c r="B52" i="9"/>
  <c r="B53" i="9"/>
  <c r="J53" i="9" s="1"/>
  <c r="B54" i="9"/>
  <c r="J54" i="9" s="1"/>
  <c r="B55" i="9"/>
  <c r="J55" i="9" s="1"/>
  <c r="B56" i="9"/>
  <c r="J56" i="9" s="1"/>
  <c r="B57" i="9"/>
  <c r="J57" i="9" s="1"/>
  <c r="B58" i="9"/>
  <c r="J58" i="9" s="1"/>
  <c r="B59" i="9"/>
  <c r="J59" i="9" s="1"/>
  <c r="B60" i="9"/>
  <c r="B61" i="9"/>
  <c r="J61" i="9" s="1"/>
  <c r="B62" i="9"/>
  <c r="J62" i="9" s="1"/>
  <c r="B63" i="9"/>
  <c r="J63" i="9" s="1"/>
  <c r="B64" i="9"/>
  <c r="J64" i="9" s="1"/>
  <c r="B65" i="9"/>
  <c r="J65" i="9" s="1"/>
  <c r="B66" i="9"/>
  <c r="J66" i="9" s="1"/>
  <c r="B67" i="9"/>
  <c r="J67" i="9" s="1"/>
  <c r="B68" i="9"/>
  <c r="B69" i="9"/>
  <c r="J69" i="9" s="1"/>
  <c r="B70" i="9"/>
  <c r="J70" i="9" s="1"/>
  <c r="B71" i="9"/>
  <c r="J71" i="9" s="1"/>
  <c r="O73" i="3"/>
  <c r="N73" i="3"/>
  <c r="L73" i="3"/>
  <c r="K73" i="3"/>
  <c r="I73" i="3"/>
  <c r="H73" i="3"/>
  <c r="B6" i="3"/>
  <c r="J6" i="3" s="1"/>
  <c r="B7" i="3"/>
  <c r="M7" i="3" s="1"/>
  <c r="B8" i="3"/>
  <c r="B9" i="3"/>
  <c r="M9" i="3" s="1"/>
  <c r="B10" i="3"/>
  <c r="B11" i="3"/>
  <c r="J11" i="3" s="1"/>
  <c r="B12" i="3"/>
  <c r="M12" i="3" s="1"/>
  <c r="B13" i="3"/>
  <c r="J13" i="3" s="1"/>
  <c r="B14" i="3"/>
  <c r="J14" i="3" s="1"/>
  <c r="B15" i="3"/>
  <c r="M15" i="3" s="1"/>
  <c r="B16" i="3"/>
  <c r="M16" i="3" s="1"/>
  <c r="B17" i="3"/>
  <c r="M17" i="3" s="1"/>
  <c r="B18" i="3"/>
  <c r="B19" i="3"/>
  <c r="B20" i="3"/>
  <c r="B21" i="3"/>
  <c r="J21" i="3" s="1"/>
  <c r="B22" i="3"/>
  <c r="B23" i="3"/>
  <c r="B24" i="3"/>
  <c r="M24" i="3" s="1"/>
  <c r="B25" i="3"/>
  <c r="M25" i="3" s="1"/>
  <c r="B26" i="3"/>
  <c r="B27" i="3"/>
  <c r="B28" i="3"/>
  <c r="B29" i="3"/>
  <c r="M29" i="3" s="1"/>
  <c r="B30" i="3"/>
  <c r="B31" i="3"/>
  <c r="M31" i="3" s="1"/>
  <c r="B32" i="3"/>
  <c r="M32" i="3" s="1"/>
  <c r="B33" i="3"/>
  <c r="J33" i="3" s="1"/>
  <c r="B34" i="3"/>
  <c r="B35" i="3"/>
  <c r="M35" i="3" s="1"/>
  <c r="B36" i="3"/>
  <c r="B37" i="3"/>
  <c r="M37" i="3" s="1"/>
  <c r="B38" i="3"/>
  <c r="B39" i="3"/>
  <c r="M39" i="3" s="1"/>
  <c r="B40" i="3"/>
  <c r="M40" i="3" s="1"/>
  <c r="B41" i="3"/>
  <c r="M41" i="3" s="1"/>
  <c r="B42" i="3"/>
  <c r="B43" i="3"/>
  <c r="J43" i="3" s="1"/>
  <c r="B44" i="3"/>
  <c r="B45" i="3"/>
  <c r="J45" i="3" s="1"/>
  <c r="B46" i="3"/>
  <c r="J46" i="3" s="1"/>
  <c r="B47" i="3"/>
  <c r="B48" i="3"/>
  <c r="B49" i="3"/>
  <c r="M49" i="3" s="1"/>
  <c r="B50" i="3"/>
  <c r="B51" i="3"/>
  <c r="M51" i="3" s="1"/>
  <c r="B52" i="3"/>
  <c r="B53" i="3"/>
  <c r="J53" i="3" s="1"/>
  <c r="B54" i="3"/>
  <c r="B55" i="3"/>
  <c r="M55" i="3" s="1"/>
  <c r="B56" i="3"/>
  <c r="B57" i="3"/>
  <c r="J57" i="3" s="1"/>
  <c r="B58" i="3"/>
  <c r="B59" i="3"/>
  <c r="B60" i="3"/>
  <c r="B61" i="3"/>
  <c r="M61" i="3" s="1"/>
  <c r="B62" i="3"/>
  <c r="B63" i="3"/>
  <c r="B64" i="3"/>
  <c r="B65" i="3"/>
  <c r="M65" i="3" s="1"/>
  <c r="B66" i="3"/>
  <c r="B67" i="3"/>
  <c r="M67" i="3" s="1"/>
  <c r="B68" i="3"/>
  <c r="B69" i="3"/>
  <c r="B70" i="3"/>
  <c r="M70" i="3" s="1"/>
  <c r="B71" i="3"/>
  <c r="B72" i="3"/>
  <c r="M72" i="3" s="1"/>
  <c r="L73" i="11"/>
  <c r="K73" i="11"/>
  <c r="J73" i="11"/>
  <c r="H73" i="11"/>
  <c r="G73" i="11"/>
  <c r="B6" i="11"/>
  <c r="K6" i="12" s="1"/>
  <c r="B7" i="11"/>
  <c r="B8" i="11"/>
  <c r="I8" i="12" s="1"/>
  <c r="B9" i="11"/>
  <c r="B10" i="11"/>
  <c r="B11" i="11"/>
  <c r="K11" i="12" s="1"/>
  <c r="B12" i="11"/>
  <c r="B13" i="11"/>
  <c r="I13" i="12" s="1"/>
  <c r="B14" i="11"/>
  <c r="M14" i="12" s="1"/>
  <c r="B15" i="11"/>
  <c r="M15" i="12" s="1"/>
  <c r="B16" i="11"/>
  <c r="I16" i="12" s="1"/>
  <c r="B17" i="11"/>
  <c r="B18" i="11"/>
  <c r="B19" i="11"/>
  <c r="B20" i="11"/>
  <c r="B21" i="11"/>
  <c r="L21" i="12" s="1"/>
  <c r="B22" i="11"/>
  <c r="B23" i="11"/>
  <c r="J23" i="12" s="1"/>
  <c r="B24" i="11"/>
  <c r="B25" i="11"/>
  <c r="M25" i="12" s="1"/>
  <c r="B26" i="11"/>
  <c r="B27" i="11"/>
  <c r="L27" i="12" s="1"/>
  <c r="B28" i="11"/>
  <c r="B29" i="11"/>
  <c r="B30" i="11"/>
  <c r="K30" i="12" s="1"/>
  <c r="B31" i="11"/>
  <c r="B32" i="11"/>
  <c r="M32" i="12" s="1"/>
  <c r="B33" i="11"/>
  <c r="B34" i="11"/>
  <c r="B35" i="11"/>
  <c r="K35" i="12" s="1"/>
  <c r="B36" i="11"/>
  <c r="B37" i="11"/>
  <c r="I37" i="12" s="1"/>
  <c r="B38" i="11"/>
  <c r="M38" i="12" s="1"/>
  <c r="B39" i="11"/>
  <c r="B40" i="11"/>
  <c r="K40" i="12" s="1"/>
  <c r="B41" i="11"/>
  <c r="K41" i="12" s="1"/>
  <c r="B42" i="11"/>
  <c r="B43" i="11"/>
  <c r="J43" i="12" s="1"/>
  <c r="B44" i="11"/>
  <c r="B45" i="11"/>
  <c r="L45" i="12" s="1"/>
  <c r="B46" i="11"/>
  <c r="K46" i="12" s="1"/>
  <c r="B47" i="11"/>
  <c r="J47" i="12" s="1"/>
  <c r="B48" i="11"/>
  <c r="J48" i="12" s="1"/>
  <c r="B49" i="11"/>
  <c r="B50" i="11"/>
  <c r="B51" i="11"/>
  <c r="I51" i="12" s="1"/>
  <c r="B52" i="11"/>
  <c r="B53" i="11"/>
  <c r="B54" i="11"/>
  <c r="K54" i="12" s="1"/>
  <c r="B55" i="11"/>
  <c r="B56" i="11"/>
  <c r="M56" i="12" s="1"/>
  <c r="B57" i="11"/>
  <c r="B58" i="11"/>
  <c r="B59" i="11"/>
  <c r="J59" i="12" s="1"/>
  <c r="B60" i="11"/>
  <c r="B61" i="11"/>
  <c r="I61" i="12" s="1"/>
  <c r="B62" i="11"/>
  <c r="L62" i="12" s="1"/>
  <c r="B63" i="11"/>
  <c r="B64" i="11"/>
  <c r="J64" i="12" s="1"/>
  <c r="B65" i="11"/>
  <c r="B66" i="11"/>
  <c r="B67" i="11"/>
  <c r="L67" i="12" s="1"/>
  <c r="B68" i="11"/>
  <c r="B69" i="11"/>
  <c r="J69" i="12" s="1"/>
  <c r="B70" i="11"/>
  <c r="B71" i="11"/>
  <c r="I71" i="12" s="1"/>
  <c r="B72" i="11"/>
  <c r="I72" i="12" s="1"/>
  <c r="B73" i="12"/>
  <c r="C73" i="12"/>
  <c r="D73" i="12"/>
  <c r="E73" i="12"/>
  <c r="F73" i="12"/>
  <c r="G73" i="12"/>
  <c r="H73" i="12"/>
  <c r="B5" i="11"/>
  <c r="K5" i="12" s="1"/>
  <c r="B5" i="3"/>
  <c r="B4" i="9"/>
  <c r="B4" i="8"/>
  <c r="B5" i="7"/>
  <c r="B5" i="6"/>
  <c r="B5" i="5"/>
  <c r="B5" i="4"/>
  <c r="J5" i="4" s="1"/>
  <c r="G72" i="2"/>
  <c r="H72" i="2"/>
  <c r="I72" i="2" s="1"/>
  <c r="D72" i="2"/>
  <c r="D73" i="13"/>
  <c r="E73" i="13"/>
  <c r="F73" i="13"/>
  <c r="I73" i="13"/>
  <c r="J73" i="13"/>
  <c r="K73" i="13"/>
  <c r="L73" i="13"/>
  <c r="M73" i="13"/>
  <c r="N73" i="13"/>
  <c r="B73" i="14"/>
  <c r="C73" i="14"/>
  <c r="D73" i="14"/>
  <c r="E73" i="14"/>
  <c r="F73" i="14"/>
  <c r="G73" i="14"/>
  <c r="H73" i="14"/>
  <c r="I73" i="14"/>
  <c r="J73" i="14"/>
  <c r="K73" i="14"/>
  <c r="L73" i="14"/>
  <c r="M73" i="14"/>
  <c r="N73" i="14"/>
  <c r="O73" i="14"/>
  <c r="E73" i="15"/>
  <c r="D73" i="15"/>
  <c r="C73" i="15"/>
  <c r="B73" i="15"/>
  <c r="G73" i="15"/>
  <c r="H73" i="15"/>
  <c r="I73" i="15"/>
  <c r="J73" i="15"/>
  <c r="K73" i="15"/>
  <c r="L73" i="15"/>
  <c r="M73" i="15"/>
  <c r="N73" i="15"/>
  <c r="O73" i="15"/>
  <c r="P73" i="15"/>
  <c r="F73" i="15"/>
  <c r="G70" i="9" l="1"/>
  <c r="F70" i="9"/>
  <c r="G38" i="9"/>
  <c r="F38" i="9"/>
  <c r="F14" i="9"/>
  <c r="G14" i="9"/>
  <c r="G53" i="9"/>
  <c r="F53" i="9"/>
  <c r="F45" i="9"/>
  <c r="G45" i="9"/>
  <c r="F29" i="9"/>
  <c r="G29" i="9"/>
  <c r="F21" i="9"/>
  <c r="G21" i="9"/>
  <c r="G13" i="9"/>
  <c r="F13" i="9"/>
  <c r="G5" i="9"/>
  <c r="F5" i="9"/>
  <c r="F64" i="9"/>
  <c r="G64" i="9"/>
  <c r="G48" i="9"/>
  <c r="F48" i="9"/>
  <c r="G40" i="9"/>
  <c r="F40" i="9"/>
  <c r="G32" i="9"/>
  <c r="F32" i="9"/>
  <c r="G24" i="9"/>
  <c r="F24" i="9"/>
  <c r="G16" i="9"/>
  <c r="F16" i="9"/>
  <c r="G8" i="9"/>
  <c r="F8" i="9"/>
  <c r="G71" i="9"/>
  <c r="F71" i="9"/>
  <c r="G63" i="9"/>
  <c r="F63" i="9"/>
  <c r="G55" i="9"/>
  <c r="F55" i="9"/>
  <c r="G47" i="9"/>
  <c r="F47" i="9"/>
  <c r="F39" i="9"/>
  <c r="G39" i="9"/>
  <c r="G31" i="9"/>
  <c r="F31" i="9"/>
  <c r="G23" i="9"/>
  <c r="F23" i="9"/>
  <c r="G15" i="9"/>
  <c r="F15" i="9"/>
  <c r="F7" i="9"/>
  <c r="G7" i="9"/>
  <c r="F54" i="9"/>
  <c r="G54" i="9"/>
  <c r="G6" i="9"/>
  <c r="F6" i="9"/>
  <c r="G68" i="9"/>
  <c r="F68" i="9"/>
  <c r="E6" i="9"/>
  <c r="G67" i="9"/>
  <c r="F67" i="9"/>
  <c r="G59" i="9"/>
  <c r="F59" i="9"/>
  <c r="G51" i="9"/>
  <c r="F51" i="9"/>
  <c r="G43" i="9"/>
  <c r="F43" i="9"/>
  <c r="G35" i="9"/>
  <c r="F35" i="9"/>
  <c r="G27" i="9"/>
  <c r="F27" i="9"/>
  <c r="G19" i="9"/>
  <c r="F19" i="9"/>
  <c r="G11" i="9"/>
  <c r="F11" i="9"/>
  <c r="G62" i="9"/>
  <c r="F62" i="9"/>
  <c r="G52" i="9"/>
  <c r="F52" i="9"/>
  <c r="G36" i="9"/>
  <c r="F36" i="9"/>
  <c r="G20" i="9"/>
  <c r="F20" i="9"/>
  <c r="F66" i="9"/>
  <c r="G66" i="9"/>
  <c r="F58" i="9"/>
  <c r="G58" i="9"/>
  <c r="G50" i="9"/>
  <c r="F50" i="9"/>
  <c r="G42" i="9"/>
  <c r="F42" i="9"/>
  <c r="G34" i="9"/>
  <c r="F34" i="9"/>
  <c r="G26" i="9"/>
  <c r="F26" i="9"/>
  <c r="G18" i="9"/>
  <c r="F18" i="9"/>
  <c r="G10" i="9"/>
  <c r="F10" i="9"/>
  <c r="F46" i="9"/>
  <c r="G46" i="9"/>
  <c r="F30" i="9"/>
  <c r="G30" i="9"/>
  <c r="G61" i="9"/>
  <c r="F61" i="9"/>
  <c r="G37" i="9"/>
  <c r="F37" i="9"/>
  <c r="G60" i="9"/>
  <c r="F60" i="9"/>
  <c r="G44" i="9"/>
  <c r="F44" i="9"/>
  <c r="G28" i="9"/>
  <c r="F28" i="9"/>
  <c r="G12" i="9"/>
  <c r="F12" i="9"/>
  <c r="G65" i="9"/>
  <c r="F65" i="9"/>
  <c r="F57" i="9"/>
  <c r="G57" i="9"/>
  <c r="G49" i="9"/>
  <c r="F49" i="9"/>
  <c r="G41" i="9"/>
  <c r="F41" i="9"/>
  <c r="F33" i="9"/>
  <c r="G33" i="9"/>
  <c r="F25" i="9"/>
  <c r="G25" i="9"/>
  <c r="G17" i="9"/>
  <c r="F17" i="9"/>
  <c r="G9" i="9"/>
  <c r="F9" i="9"/>
  <c r="F4" i="9"/>
  <c r="G4" i="9"/>
  <c r="G56" i="9"/>
  <c r="F56" i="9"/>
  <c r="G22" i="9"/>
  <c r="F22" i="9"/>
  <c r="M63" i="3"/>
  <c r="J63" i="3"/>
  <c r="M52" i="3"/>
  <c r="J52" i="3"/>
  <c r="P72" i="14"/>
  <c r="P72" i="13"/>
  <c r="P48" i="14"/>
  <c r="P48" i="13"/>
  <c r="P40" i="14"/>
  <c r="P40" i="13"/>
  <c r="P32" i="14"/>
  <c r="P32" i="13"/>
  <c r="P24" i="14"/>
  <c r="P24" i="13"/>
  <c r="P8" i="14"/>
  <c r="P8" i="13"/>
  <c r="H69" i="13"/>
  <c r="P69" i="13"/>
  <c r="H53" i="13"/>
  <c r="P53" i="13"/>
  <c r="H45" i="13"/>
  <c r="P45" i="13"/>
  <c r="H37" i="13"/>
  <c r="P37" i="13"/>
  <c r="H29" i="13"/>
  <c r="P29" i="13"/>
  <c r="H21" i="13"/>
  <c r="P21" i="13"/>
  <c r="H13" i="13"/>
  <c r="P13" i="13"/>
  <c r="P60" i="14"/>
  <c r="P60" i="13"/>
  <c r="P20" i="14"/>
  <c r="P20" i="13"/>
  <c r="P35" i="14"/>
  <c r="P35" i="13"/>
  <c r="H27" i="13"/>
  <c r="P27" i="13"/>
  <c r="P19" i="14"/>
  <c r="P19" i="13"/>
  <c r="H11" i="13"/>
  <c r="P11" i="13"/>
  <c r="H5" i="13"/>
  <c r="P5" i="13"/>
  <c r="H65" i="13"/>
  <c r="P65" i="13"/>
  <c r="H41" i="13"/>
  <c r="P41" i="13"/>
  <c r="P33" i="14"/>
  <c r="P33" i="13"/>
  <c r="P68" i="14"/>
  <c r="P68" i="13"/>
  <c r="P52" i="14"/>
  <c r="P52" i="13"/>
  <c r="P44" i="14"/>
  <c r="P44" i="13"/>
  <c r="P36" i="14"/>
  <c r="P36" i="13"/>
  <c r="P28" i="14"/>
  <c r="P28" i="13"/>
  <c r="P12" i="14"/>
  <c r="P12" i="13"/>
  <c r="P70" i="14"/>
  <c r="P70" i="13"/>
  <c r="P62" i="14"/>
  <c r="P62" i="13"/>
  <c r="P54" i="14"/>
  <c r="P54" i="13"/>
  <c r="P46" i="14"/>
  <c r="P46" i="13"/>
  <c r="H38" i="13"/>
  <c r="P38" i="13"/>
  <c r="P30" i="14"/>
  <c r="P30" i="13"/>
  <c r="P22" i="14"/>
  <c r="P22" i="13"/>
  <c r="P14" i="14"/>
  <c r="P14" i="13"/>
  <c r="G69" i="9"/>
  <c r="F69" i="9"/>
  <c r="D72" i="9"/>
  <c r="P11" i="14"/>
  <c r="F67" i="4"/>
  <c r="F35" i="4"/>
  <c r="J53" i="4"/>
  <c r="P15" i="14"/>
  <c r="J30" i="4"/>
  <c r="H63" i="13"/>
  <c r="J61" i="3"/>
  <c r="H62" i="13"/>
  <c r="L69" i="12"/>
  <c r="H46" i="13"/>
  <c r="F72" i="4"/>
  <c r="J48" i="4"/>
  <c r="F64" i="4"/>
  <c r="I67" i="12"/>
  <c r="I27" i="12"/>
  <c r="F40" i="4"/>
  <c r="J29" i="4"/>
  <c r="E49" i="9"/>
  <c r="E41" i="9"/>
  <c r="J41" i="3"/>
  <c r="M11" i="3"/>
  <c r="F36" i="4"/>
  <c r="J13" i="4"/>
  <c r="J37" i="3"/>
  <c r="K51" i="12"/>
  <c r="H30" i="13"/>
  <c r="J8" i="4"/>
  <c r="J9" i="3"/>
  <c r="E30" i="9"/>
  <c r="H14" i="13"/>
  <c r="P55" i="14"/>
  <c r="E69" i="9"/>
  <c r="E61" i="9"/>
  <c r="E53" i="9"/>
  <c r="E37" i="9"/>
  <c r="E29" i="9"/>
  <c r="E21" i="9"/>
  <c r="E13" i="9"/>
  <c r="M13" i="3"/>
  <c r="H12" i="13"/>
  <c r="P38" i="14"/>
  <c r="E31" i="9"/>
  <c r="E23" i="9"/>
  <c r="E15" i="9"/>
  <c r="G73" i="5"/>
  <c r="E16" i="9"/>
  <c r="K16" i="12"/>
  <c r="J65" i="4"/>
  <c r="F16" i="4"/>
  <c r="J63" i="4"/>
  <c r="J41" i="4"/>
  <c r="J22" i="4"/>
  <c r="E70" i="9"/>
  <c r="E5" i="9"/>
  <c r="J15" i="9"/>
  <c r="J7" i="3"/>
  <c r="K72" i="12"/>
  <c r="L61" i="12"/>
  <c r="I32" i="12"/>
  <c r="H55" i="13"/>
  <c r="H39" i="13"/>
  <c r="H23" i="13"/>
  <c r="H6" i="13"/>
  <c r="P49" i="14"/>
  <c r="P31" i="14"/>
  <c r="J70" i="4"/>
  <c r="J6" i="4"/>
  <c r="J31" i="9"/>
  <c r="K64" i="12"/>
  <c r="J23" i="4"/>
  <c r="F45" i="4"/>
  <c r="J62" i="4"/>
  <c r="J21" i="4"/>
  <c r="E67" i="9"/>
  <c r="E59" i="9"/>
  <c r="E51" i="9"/>
  <c r="E43" i="9"/>
  <c r="E35" i="9"/>
  <c r="E27" i="9"/>
  <c r="E19" i="9"/>
  <c r="E11" i="9"/>
  <c r="E57" i="9"/>
  <c r="M57" i="3"/>
  <c r="M71" i="12"/>
  <c r="M30" i="12"/>
  <c r="J13" i="12"/>
  <c r="H71" i="13"/>
  <c r="H54" i="13"/>
  <c r="H22" i="13"/>
  <c r="P71" i="14"/>
  <c r="E8" i="9"/>
  <c r="F43" i="4"/>
  <c r="F11" i="4"/>
  <c r="J61" i="4"/>
  <c r="J38" i="4"/>
  <c r="E55" i="9"/>
  <c r="J67" i="3"/>
  <c r="M53" i="3"/>
  <c r="K59" i="12"/>
  <c r="H70" i="13"/>
  <c r="H52" i="13"/>
  <c r="P47" i="14"/>
  <c r="P27" i="14"/>
  <c r="P7" i="14"/>
  <c r="H49" i="13"/>
  <c r="H36" i="13"/>
  <c r="H20" i="13"/>
  <c r="P65" i="14"/>
  <c r="P6" i="14"/>
  <c r="J55" i="4"/>
  <c r="J33" i="4"/>
  <c r="E47" i="9"/>
  <c r="M46" i="3"/>
  <c r="K56" i="12"/>
  <c r="J8" i="12"/>
  <c r="F69" i="4"/>
  <c r="F37" i="4"/>
  <c r="J54" i="4"/>
  <c r="J31" i="4"/>
  <c r="J9" i="4"/>
  <c r="E64" i="9"/>
  <c r="E56" i="9"/>
  <c r="E48" i="9"/>
  <c r="E40" i="9"/>
  <c r="E32" i="9"/>
  <c r="E24" i="9"/>
  <c r="E45" i="9"/>
  <c r="M38" i="3"/>
  <c r="I56" i="12"/>
  <c r="H68" i="13"/>
  <c r="H47" i="13"/>
  <c r="H31" i="13"/>
  <c r="H15" i="13"/>
  <c r="P63" i="14"/>
  <c r="P23" i="14"/>
  <c r="P39" i="14"/>
  <c r="H60" i="13"/>
  <c r="H44" i="13"/>
  <c r="H28" i="13"/>
  <c r="H7" i="13"/>
  <c r="J68" i="12"/>
  <c r="K68" i="12"/>
  <c r="I68" i="12"/>
  <c r="L68" i="12"/>
  <c r="M68" i="12"/>
  <c r="J52" i="12"/>
  <c r="K52" i="12"/>
  <c r="I52" i="12"/>
  <c r="M52" i="12"/>
  <c r="L52" i="12"/>
  <c r="J28" i="12"/>
  <c r="K28" i="12"/>
  <c r="I28" i="12"/>
  <c r="L28" i="12"/>
  <c r="M28" i="12"/>
  <c r="J12" i="12"/>
  <c r="K12" i="12"/>
  <c r="M12" i="12"/>
  <c r="I12" i="12"/>
  <c r="L12" i="12"/>
  <c r="J60" i="3"/>
  <c r="M60" i="3"/>
  <c r="M28" i="3"/>
  <c r="J28" i="3"/>
  <c r="B72" i="9"/>
  <c r="J4" i="9"/>
  <c r="L66" i="12"/>
  <c r="M66" i="12"/>
  <c r="K66" i="12"/>
  <c r="I66" i="12"/>
  <c r="J50" i="12"/>
  <c r="L50" i="12"/>
  <c r="M50" i="12"/>
  <c r="I50" i="12"/>
  <c r="K50" i="12"/>
  <c r="J26" i="12"/>
  <c r="L26" i="12"/>
  <c r="M26" i="12"/>
  <c r="K26" i="12"/>
  <c r="I26" i="12"/>
  <c r="J10" i="12"/>
  <c r="L10" i="12"/>
  <c r="M10" i="12"/>
  <c r="I10" i="12"/>
  <c r="K10" i="12"/>
  <c r="J58" i="3"/>
  <c r="M58" i="3"/>
  <c r="M42" i="3"/>
  <c r="J42" i="3"/>
  <c r="J18" i="3"/>
  <c r="M18" i="3"/>
  <c r="J36" i="12"/>
  <c r="K36" i="12"/>
  <c r="M36" i="12"/>
  <c r="L36" i="12"/>
  <c r="I36" i="12"/>
  <c r="J68" i="3"/>
  <c r="M68" i="3"/>
  <c r="J60" i="9"/>
  <c r="E60" i="9"/>
  <c r="J44" i="9"/>
  <c r="E44" i="9"/>
  <c r="J12" i="9"/>
  <c r="E12" i="9"/>
  <c r="J66" i="4"/>
  <c r="F66" i="4"/>
  <c r="F50" i="4"/>
  <c r="J50" i="4"/>
  <c r="J42" i="4"/>
  <c r="F42" i="4"/>
  <c r="F18" i="4"/>
  <c r="J18" i="4"/>
  <c r="J34" i="12"/>
  <c r="L34" i="12"/>
  <c r="M34" i="12"/>
  <c r="I34" i="12"/>
  <c r="K34" i="12"/>
  <c r="M44" i="3"/>
  <c r="J44" i="3"/>
  <c r="M20" i="3"/>
  <c r="J20" i="3"/>
  <c r="J28" i="9"/>
  <c r="E28" i="9"/>
  <c r="F34" i="4"/>
  <c r="J34" i="4"/>
  <c r="J34" i="3"/>
  <c r="M34" i="3"/>
  <c r="F58" i="4"/>
  <c r="B73" i="7"/>
  <c r="M73" i="7" s="1"/>
  <c r="M5" i="7"/>
  <c r="J60" i="12"/>
  <c r="K60" i="12"/>
  <c r="L60" i="12"/>
  <c r="M60" i="12"/>
  <c r="I60" i="12"/>
  <c r="J44" i="12"/>
  <c r="K44" i="12"/>
  <c r="L44" i="12"/>
  <c r="M44" i="12"/>
  <c r="I44" i="12"/>
  <c r="J20" i="12"/>
  <c r="K20" i="12"/>
  <c r="L20" i="12"/>
  <c r="I20" i="12"/>
  <c r="M20" i="12"/>
  <c r="J36" i="3"/>
  <c r="M36" i="3"/>
  <c r="E68" i="9"/>
  <c r="J68" i="9"/>
  <c r="J52" i="9"/>
  <c r="E52" i="9"/>
  <c r="J36" i="9"/>
  <c r="E36" i="9"/>
  <c r="E20" i="9"/>
  <c r="J20" i="9"/>
  <c r="G73" i="13"/>
  <c r="O73" i="13"/>
  <c r="J10" i="4"/>
  <c r="F10" i="4"/>
  <c r="J58" i="12"/>
  <c r="L58" i="12"/>
  <c r="M58" i="12"/>
  <c r="I58" i="12"/>
  <c r="K58" i="12"/>
  <c r="J42" i="12"/>
  <c r="L42" i="12"/>
  <c r="M42" i="12"/>
  <c r="K42" i="12"/>
  <c r="I42" i="12"/>
  <c r="J18" i="12"/>
  <c r="L18" i="12"/>
  <c r="M18" i="12"/>
  <c r="I18" i="12"/>
  <c r="K18" i="12"/>
  <c r="J66" i="3"/>
  <c r="M66" i="3"/>
  <c r="J50" i="3"/>
  <c r="M50" i="3"/>
  <c r="J26" i="3"/>
  <c r="M26" i="3"/>
  <c r="M10" i="3"/>
  <c r="J10" i="3"/>
  <c r="F26" i="4"/>
  <c r="I57" i="12"/>
  <c r="J57" i="12"/>
  <c r="K57" i="12"/>
  <c r="M57" i="12"/>
  <c r="I49" i="12"/>
  <c r="J49" i="12"/>
  <c r="L49" i="12"/>
  <c r="I33" i="12"/>
  <c r="J33" i="12"/>
  <c r="K33" i="12"/>
  <c r="I17" i="12"/>
  <c r="J17" i="12"/>
  <c r="M17" i="12"/>
  <c r="K17" i="12"/>
  <c r="F25" i="4"/>
  <c r="K71" i="12"/>
  <c r="L71" i="12"/>
  <c r="J71" i="12"/>
  <c r="I55" i="12"/>
  <c r="K55" i="12"/>
  <c r="L55" i="12"/>
  <c r="J55" i="12"/>
  <c r="M55" i="12"/>
  <c r="I31" i="12"/>
  <c r="K31" i="12"/>
  <c r="L31" i="12"/>
  <c r="M31" i="12"/>
  <c r="I15" i="12"/>
  <c r="K15" i="12"/>
  <c r="L15" i="12"/>
  <c r="J15" i="12"/>
  <c r="M71" i="3"/>
  <c r="J71" i="3"/>
  <c r="M23" i="3"/>
  <c r="J23" i="3"/>
  <c r="E4" i="9"/>
  <c r="K49" i="12"/>
  <c r="B73" i="5"/>
  <c r="E73" i="5" s="1"/>
  <c r="I70" i="12"/>
  <c r="J70" i="12"/>
  <c r="L70" i="12"/>
  <c r="M70" i="12"/>
  <c r="I62" i="12"/>
  <c r="K62" i="12"/>
  <c r="M62" i="12"/>
  <c r="I54" i="12"/>
  <c r="L54" i="12"/>
  <c r="I46" i="12"/>
  <c r="J46" i="12"/>
  <c r="M46" i="12"/>
  <c r="I38" i="12"/>
  <c r="K38" i="12"/>
  <c r="I30" i="12"/>
  <c r="L30" i="12"/>
  <c r="J30" i="12"/>
  <c r="I22" i="12"/>
  <c r="M22" i="12"/>
  <c r="J22" i="12"/>
  <c r="K22" i="12"/>
  <c r="I14" i="12"/>
  <c r="K14" i="12"/>
  <c r="L14" i="12"/>
  <c r="I6" i="12"/>
  <c r="J6" i="12"/>
  <c r="L6" i="12"/>
  <c r="M6" i="12"/>
  <c r="J62" i="3"/>
  <c r="M62" i="3"/>
  <c r="J54" i="3"/>
  <c r="M54" i="3"/>
  <c r="J30" i="3"/>
  <c r="M30" i="3"/>
  <c r="M22" i="3"/>
  <c r="F71" i="4"/>
  <c r="F52" i="4"/>
  <c r="F32" i="4"/>
  <c r="F20" i="4"/>
  <c r="J57" i="4"/>
  <c r="J47" i="4"/>
  <c r="J15" i="4"/>
  <c r="E63" i="9"/>
  <c r="E38" i="9"/>
  <c r="J51" i="3"/>
  <c r="J24" i="3"/>
  <c r="M45" i="3"/>
  <c r="I5" i="12"/>
  <c r="J54" i="12"/>
  <c r="M48" i="12"/>
  <c r="L43" i="12"/>
  <c r="L38" i="12"/>
  <c r="L33" i="12"/>
  <c r="H57" i="13"/>
  <c r="P5" i="14"/>
  <c r="B73" i="3"/>
  <c r="M5" i="3"/>
  <c r="J5" i="3"/>
  <c r="I65" i="12"/>
  <c r="J65" i="12"/>
  <c r="L65" i="12"/>
  <c r="M65" i="12"/>
  <c r="I41" i="12"/>
  <c r="J41" i="12"/>
  <c r="M41" i="12"/>
  <c r="I25" i="12"/>
  <c r="J25" i="12"/>
  <c r="L25" i="12"/>
  <c r="I9" i="12"/>
  <c r="J9" i="12"/>
  <c r="K9" i="12"/>
  <c r="L9" i="12"/>
  <c r="B73" i="4"/>
  <c r="I63" i="12"/>
  <c r="K63" i="12"/>
  <c r="L63" i="12"/>
  <c r="J63" i="12"/>
  <c r="I47" i="12"/>
  <c r="K47" i="12"/>
  <c r="L47" i="12"/>
  <c r="M47" i="12"/>
  <c r="I39" i="12"/>
  <c r="K39" i="12"/>
  <c r="L39" i="12"/>
  <c r="J39" i="12"/>
  <c r="I23" i="12"/>
  <c r="K23" i="12"/>
  <c r="L23" i="12"/>
  <c r="I7" i="12"/>
  <c r="K7" i="12"/>
  <c r="L7" i="12"/>
  <c r="M7" i="12"/>
  <c r="M47" i="3"/>
  <c r="J47" i="3"/>
  <c r="J7" i="9"/>
  <c r="E7" i="9"/>
  <c r="E65" i="9"/>
  <c r="E39" i="9"/>
  <c r="M33" i="12"/>
  <c r="M23" i="12"/>
  <c r="P57" i="14"/>
  <c r="B73" i="13"/>
  <c r="P73" i="14" s="1"/>
  <c r="B73" i="6"/>
  <c r="K69" i="12"/>
  <c r="M69" i="12"/>
  <c r="I69" i="12"/>
  <c r="K61" i="12"/>
  <c r="M61" i="12"/>
  <c r="J61" i="12"/>
  <c r="K53" i="12"/>
  <c r="M53" i="12"/>
  <c r="L53" i="12"/>
  <c r="I53" i="12"/>
  <c r="K45" i="12"/>
  <c r="M45" i="12"/>
  <c r="I45" i="12"/>
  <c r="J45" i="12"/>
  <c r="K37" i="12"/>
  <c r="M37" i="12"/>
  <c r="J37" i="12"/>
  <c r="L37" i="12"/>
  <c r="K29" i="12"/>
  <c r="M29" i="12"/>
  <c r="I29" i="12"/>
  <c r="L29" i="12"/>
  <c r="K21" i="12"/>
  <c r="M21" i="12"/>
  <c r="J21" i="12"/>
  <c r="K13" i="12"/>
  <c r="M13" i="12"/>
  <c r="L13" i="12"/>
  <c r="M69" i="3"/>
  <c r="J69" i="3"/>
  <c r="F51" i="4"/>
  <c r="F19" i="4"/>
  <c r="J56" i="4"/>
  <c r="J46" i="4"/>
  <c r="J24" i="4"/>
  <c r="J14" i="4"/>
  <c r="E62" i="9"/>
  <c r="E22" i="9"/>
  <c r="J23" i="9"/>
  <c r="J6" i="9"/>
  <c r="J49" i="3"/>
  <c r="M43" i="3"/>
  <c r="M21" i="3"/>
  <c r="M63" i="12"/>
  <c r="J53" i="12"/>
  <c r="J38" i="12"/>
  <c r="L22" i="12"/>
  <c r="L17" i="12"/>
  <c r="J7" i="12"/>
  <c r="F60" i="4"/>
  <c r="F28" i="4"/>
  <c r="J17" i="3"/>
  <c r="L57" i="12"/>
  <c r="M67" i="12"/>
  <c r="K67" i="12"/>
  <c r="M59" i="12"/>
  <c r="I59" i="12"/>
  <c r="L59" i="12"/>
  <c r="M51" i="12"/>
  <c r="J51" i="12"/>
  <c r="M43" i="12"/>
  <c r="K43" i="12"/>
  <c r="I43" i="12"/>
  <c r="M35" i="12"/>
  <c r="L35" i="12"/>
  <c r="I35" i="12"/>
  <c r="J35" i="12"/>
  <c r="M27" i="12"/>
  <c r="J27" i="12"/>
  <c r="K27" i="12"/>
  <c r="M19" i="12"/>
  <c r="I19" i="12"/>
  <c r="K19" i="12"/>
  <c r="L19" i="12"/>
  <c r="M11" i="12"/>
  <c r="J11" i="12"/>
  <c r="L11" i="12"/>
  <c r="M59" i="3"/>
  <c r="J59" i="3"/>
  <c r="M27" i="3"/>
  <c r="J27" i="3"/>
  <c r="M19" i="3"/>
  <c r="J19" i="3"/>
  <c r="F68" i="4"/>
  <c r="F59" i="4"/>
  <c r="F49" i="4"/>
  <c r="F27" i="4"/>
  <c r="F17" i="4"/>
  <c r="E71" i="9"/>
  <c r="E46" i="9"/>
  <c r="M14" i="3"/>
  <c r="J67" i="12"/>
  <c r="J62" i="12"/>
  <c r="L51" i="12"/>
  <c r="L46" i="12"/>
  <c r="L41" i="12"/>
  <c r="J31" i="12"/>
  <c r="I21" i="12"/>
  <c r="I11" i="12"/>
  <c r="H67" i="13"/>
  <c r="P67" i="14"/>
  <c r="H59" i="13"/>
  <c r="P59" i="14"/>
  <c r="H51" i="13"/>
  <c r="P51" i="14"/>
  <c r="H43" i="13"/>
  <c r="P43" i="14"/>
  <c r="H35" i="13"/>
  <c r="H19" i="13"/>
  <c r="D73" i="4"/>
  <c r="E66" i="9"/>
  <c r="E58" i="9"/>
  <c r="E50" i="9"/>
  <c r="E42" i="9"/>
  <c r="E34" i="9"/>
  <c r="E26" i="9"/>
  <c r="E18" i="9"/>
  <c r="E10" i="9"/>
  <c r="M33" i="3"/>
  <c r="K25" i="12"/>
  <c r="M9" i="12"/>
  <c r="P41" i="14"/>
  <c r="P25" i="14"/>
  <c r="H25" i="13"/>
  <c r="H17" i="13"/>
  <c r="P17" i="14"/>
  <c r="H9" i="13"/>
  <c r="P9" i="14"/>
  <c r="M5" i="12"/>
  <c r="L5" i="12"/>
  <c r="J5" i="12"/>
  <c r="J72" i="12"/>
  <c r="L72" i="12"/>
  <c r="M72" i="12"/>
  <c r="L64" i="12"/>
  <c r="I64" i="12"/>
  <c r="M64" i="12"/>
  <c r="L56" i="12"/>
  <c r="J56" i="12"/>
  <c r="L48" i="12"/>
  <c r="K48" i="12"/>
  <c r="I48" i="12"/>
  <c r="L40" i="12"/>
  <c r="M40" i="12"/>
  <c r="I40" i="12"/>
  <c r="J40" i="12"/>
  <c r="L32" i="12"/>
  <c r="J32" i="12"/>
  <c r="K32" i="12"/>
  <c r="L24" i="12"/>
  <c r="I24" i="12"/>
  <c r="K24" i="12"/>
  <c r="M24" i="12"/>
  <c r="L16" i="12"/>
  <c r="J16" i="12"/>
  <c r="M16" i="12"/>
  <c r="L8" i="12"/>
  <c r="K8" i="12"/>
  <c r="J64" i="3"/>
  <c r="M64" i="3"/>
  <c r="M56" i="3"/>
  <c r="J56" i="3"/>
  <c r="M48" i="3"/>
  <c r="J48" i="3"/>
  <c r="M8" i="3"/>
  <c r="J8" i="3"/>
  <c r="F5" i="4"/>
  <c r="F44" i="4"/>
  <c r="F12" i="4"/>
  <c r="J39" i="4"/>
  <c r="J7" i="4"/>
  <c r="E33" i="9"/>
  <c r="E25" i="9"/>
  <c r="E17" i="9"/>
  <c r="E9" i="9"/>
  <c r="E54" i="9"/>
  <c r="E14" i="9"/>
  <c r="M6" i="3"/>
  <c r="K70" i="12"/>
  <c r="K65" i="12"/>
  <c r="M54" i="12"/>
  <c r="M49" i="12"/>
  <c r="M39" i="12"/>
  <c r="J29" i="12"/>
  <c r="J24" i="12"/>
  <c r="J19" i="12"/>
  <c r="J14" i="12"/>
  <c r="M8" i="12"/>
  <c r="H33" i="13"/>
  <c r="H72" i="13"/>
  <c r="H64" i="13"/>
  <c r="H56" i="13"/>
  <c r="H48" i="13"/>
  <c r="H40" i="13"/>
  <c r="H32" i="13"/>
  <c r="H24" i="13"/>
  <c r="H16" i="13"/>
  <c r="H8" i="13"/>
  <c r="P56" i="14"/>
  <c r="P16" i="14"/>
  <c r="P69" i="14"/>
  <c r="P61" i="14"/>
  <c r="P53" i="14"/>
  <c r="P45" i="14"/>
  <c r="P37" i="14"/>
  <c r="P29" i="14"/>
  <c r="P21" i="14"/>
  <c r="P13" i="14"/>
  <c r="H61" i="13"/>
  <c r="P64" i="14"/>
  <c r="P66" i="14"/>
  <c r="H66" i="13"/>
  <c r="P58" i="14"/>
  <c r="H58" i="13"/>
  <c r="P50" i="14"/>
  <c r="H50" i="13"/>
  <c r="P42" i="14"/>
  <c r="H42" i="13"/>
  <c r="P34" i="14"/>
  <c r="H34" i="13"/>
  <c r="P26" i="14"/>
  <c r="H26" i="13"/>
  <c r="P18" i="14"/>
  <c r="H18" i="13"/>
  <c r="P10" i="14"/>
  <c r="H10" i="13"/>
  <c r="E5" i="5"/>
  <c r="Q73" i="15"/>
  <c r="B73" i="11"/>
  <c r="L73" i="12" s="1"/>
  <c r="B72" i="8"/>
  <c r="E72" i="9" l="1"/>
  <c r="F72" i="9"/>
  <c r="G72" i="9"/>
  <c r="K73" i="12"/>
  <c r="H73" i="13"/>
  <c r="M73" i="12"/>
  <c r="J73" i="4"/>
  <c r="P73" i="13"/>
  <c r="J73" i="3"/>
  <c r="M73" i="3"/>
  <c r="J72" i="9"/>
  <c r="I73" i="12"/>
  <c r="J73" i="12"/>
</calcChain>
</file>

<file path=xl/sharedStrings.xml><?xml version="1.0" encoding="utf-8"?>
<sst xmlns="http://schemas.openxmlformats.org/spreadsheetml/2006/main" count="1372" uniqueCount="301">
  <si>
    <t>LOUISIANA PUBLIC LIBRARY STATISTICS -- TEN YEAR SUMMARY</t>
  </si>
  <si>
    <t>General Information</t>
  </si>
  <si>
    <t>Population</t>
  </si>
  <si>
    <t>Libraries</t>
  </si>
  <si>
    <t>Public facilities</t>
  </si>
  <si>
    <t>Bookmobiles</t>
  </si>
  <si>
    <t>Collection</t>
  </si>
  <si>
    <t xml:space="preserve">Items </t>
  </si>
  <si>
    <t>Items per capita</t>
  </si>
  <si>
    <t>Circulation</t>
  </si>
  <si>
    <t>Staff</t>
  </si>
  <si>
    <t>FTE MLS librarians</t>
  </si>
  <si>
    <t>Total FTE staff</t>
  </si>
  <si>
    <t>Revenue</t>
  </si>
  <si>
    <t>Local</t>
  </si>
  <si>
    <t>Local per capita</t>
  </si>
  <si>
    <t>Total</t>
  </si>
  <si>
    <t>Total per capita</t>
  </si>
  <si>
    <t>Operating Expenditures</t>
  </si>
  <si>
    <t>Staff as % of total</t>
  </si>
  <si>
    <t>Collection as % of total</t>
  </si>
  <si>
    <t>Capital Expenditures</t>
  </si>
  <si>
    <t>GENERAL INFORMATION</t>
  </si>
  <si>
    <t>Library</t>
  </si>
  <si>
    <t>Year Founded</t>
  </si>
  <si>
    <t>System Membership</t>
  </si>
  <si>
    <t>Public Service Hours</t>
  </si>
  <si>
    <t>Total Buildings</t>
  </si>
  <si>
    <t>Book-mobiles</t>
  </si>
  <si>
    <t>Registered Borrowers</t>
  </si>
  <si>
    <t>As % of Population</t>
  </si>
  <si>
    <t>Bayouland</t>
  </si>
  <si>
    <t>Allen Parish Libraries</t>
  </si>
  <si>
    <t>Audubon Regional Library</t>
  </si>
  <si>
    <t>Libraries Southwest</t>
  </si>
  <si>
    <t>Bienville Parish Library</t>
  </si>
  <si>
    <t>Green Gold</t>
  </si>
  <si>
    <t xml:space="preserve">Green Gold  </t>
  </si>
  <si>
    <t>Calcasieu Parish Library</t>
  </si>
  <si>
    <t>Caldwell Parish Library</t>
  </si>
  <si>
    <t>Cameron Parish Library</t>
  </si>
  <si>
    <t>Iberia Parish Library</t>
  </si>
  <si>
    <t>Jackson Parish Library</t>
  </si>
  <si>
    <t>Jefferson Parish Library</t>
  </si>
  <si>
    <t>Lafayette Public Library</t>
  </si>
  <si>
    <t>Lafourche Parish Public Library</t>
  </si>
  <si>
    <t>LaSalle Parish Library</t>
  </si>
  <si>
    <t>Lincoln Parish Library</t>
  </si>
  <si>
    <t>Madison Parish Library</t>
  </si>
  <si>
    <t>Morehouse Parish Library</t>
  </si>
  <si>
    <t>Morgan City Public Library</t>
  </si>
  <si>
    <t>Natchitoches Parish Library</t>
  </si>
  <si>
    <t>Pointe Coupee Parish Library</t>
  </si>
  <si>
    <t>Rapides Parish Library</t>
  </si>
  <si>
    <t>Richland Parish Library</t>
  </si>
  <si>
    <t>South St. Landry Community Library</t>
  </si>
  <si>
    <t>St. Bernard Parish Library</t>
  </si>
  <si>
    <t>St. Charles Parish Library</t>
  </si>
  <si>
    <t>St. John the Baptist Parish Library</t>
  </si>
  <si>
    <t>St. Martin Parish Library</t>
  </si>
  <si>
    <t>St. Mary Parish Library</t>
  </si>
  <si>
    <t>St. Tammany Parish Library</t>
  </si>
  <si>
    <t>Tangipahoa Parish Library</t>
  </si>
  <si>
    <t>Union Parish Library</t>
  </si>
  <si>
    <t>Washington Municipal Library</t>
  </si>
  <si>
    <t>West Feliciana Parish Library</t>
  </si>
  <si>
    <t>STATE</t>
  </si>
  <si>
    <t>DeSoto Parish Library</t>
  </si>
  <si>
    <t>Krotz Springs Municipal Public Library</t>
  </si>
  <si>
    <t>Ouachita Parish Public Library</t>
  </si>
  <si>
    <t>Vermilion Parish Library</t>
  </si>
  <si>
    <t>Bayouland &amp; Libraries Southwest</t>
  </si>
  <si>
    <t>Trail Blazers</t>
  </si>
  <si>
    <t>DIRECTOR</t>
  </si>
  <si>
    <t>ALA/MLIS LIBRARIANS</t>
  </si>
  <si>
    <t>TOTAL STAFF</t>
  </si>
  <si>
    <t>Year Appointed</t>
  </si>
  <si>
    <t>Certified by State Board</t>
  </si>
  <si>
    <t>Salary</t>
  </si>
  <si>
    <t>Entry Level Salary</t>
  </si>
  <si>
    <t>ALA/MLS Librarians (Number)</t>
  </si>
  <si>
    <t>FTE ALA MLS Librarians</t>
  </si>
  <si>
    <t>Population Per One FTE MLS</t>
  </si>
  <si>
    <t>Total Paid Staff</t>
  </si>
  <si>
    <t>Total FTE Paid Staff</t>
  </si>
  <si>
    <t>Population Per One FTE Staff</t>
  </si>
  <si>
    <t>LLA Standards</t>
  </si>
  <si>
    <t>Essential</t>
  </si>
  <si>
    <t>National Average</t>
  </si>
  <si>
    <t>1:2,500</t>
  </si>
  <si>
    <t>Enhanced</t>
  </si>
  <si>
    <t>Natl.Avg+5%</t>
  </si>
  <si>
    <t>1:10,000</t>
  </si>
  <si>
    <t>1:2,000</t>
  </si>
  <si>
    <t>Natl.Avg+10%</t>
  </si>
  <si>
    <t>1:8,000</t>
  </si>
  <si>
    <t>1:1,500</t>
  </si>
  <si>
    <t>SERVICES</t>
  </si>
  <si>
    <t>Patron Visits</t>
  </si>
  <si>
    <t>Reference Transactions</t>
  </si>
  <si>
    <t>Library Visits</t>
  </si>
  <si>
    <t>Library Visits Per Capita</t>
  </si>
  <si>
    <t>Reference (Traditional)</t>
  </si>
  <si>
    <t>Reference (Electronic)</t>
  </si>
  <si>
    <t>Total Reference</t>
  </si>
  <si>
    <t>Reference Per Capita</t>
  </si>
  <si>
    <t>ELECTRONIC RESOURCES</t>
  </si>
  <si>
    <t>Internet Workstations</t>
  </si>
  <si>
    <t>Electronic Resource Usage</t>
  </si>
  <si>
    <t>Public Internet Workstations</t>
  </si>
  <si>
    <t>Public Internet Workstations Per 5,000 Population</t>
  </si>
  <si>
    <t>Staff Internet Workstations</t>
  </si>
  <si>
    <t>Total Internet Workstations</t>
  </si>
  <si>
    <t>Patrons Using Electronic Resources</t>
  </si>
  <si>
    <t>Louisiana Connect Database Usage</t>
  </si>
  <si>
    <t>Other Database Usage</t>
  </si>
  <si>
    <t>Total Electronic Database Usage</t>
  </si>
  <si>
    <t>PROGRAMMING</t>
  </si>
  <si>
    <t>Children</t>
  </si>
  <si>
    <t>Young Adult</t>
  </si>
  <si>
    <t>Adult</t>
  </si>
  <si>
    <t>Programs Number</t>
  </si>
  <si>
    <t>Attendance</t>
  </si>
  <si>
    <t>CIRCULATION</t>
  </si>
  <si>
    <t>BY MATERIAL TYPE</t>
  </si>
  <si>
    <t>BY OUTLET</t>
  </si>
  <si>
    <t>TOTAL</t>
  </si>
  <si>
    <t>ILL</t>
  </si>
  <si>
    <t>Adult Materials</t>
  </si>
  <si>
    <t>Juvenile Materials</t>
  </si>
  <si>
    <t>Serials</t>
  </si>
  <si>
    <t>AV Materials</t>
  </si>
  <si>
    <t>Other Materials</t>
  </si>
  <si>
    <t>Central Library</t>
  </si>
  <si>
    <t>Branches</t>
  </si>
  <si>
    <t>Bookmobile</t>
  </si>
  <si>
    <t>Total Circulation</t>
  </si>
  <si>
    <t>Circ. Per Capita</t>
  </si>
  <si>
    <t>ILL Items Loaned</t>
  </si>
  <si>
    <t>ILL Items Borrowed</t>
  </si>
  <si>
    <t>COLLECTION I</t>
  </si>
  <si>
    <t>Adult Books &amp; Other Print Materials</t>
  </si>
  <si>
    <t>Juvenile Books</t>
  </si>
  <si>
    <t>Serial Volumes in Print</t>
  </si>
  <si>
    <t>E-Books</t>
  </si>
  <si>
    <t>Electronic Databases</t>
  </si>
  <si>
    <t>All Other Library Materials</t>
  </si>
  <si>
    <t>TOTAL Collection</t>
  </si>
  <si>
    <t>COLLECTION II</t>
  </si>
  <si>
    <t>Collection Per Capita</t>
  </si>
  <si>
    <t>% of Collection That Is New</t>
  </si>
  <si>
    <t>% of Collection Withdrawn</t>
  </si>
  <si>
    <t>Print Serial Subscriptions</t>
  </si>
  <si>
    <t>Electronic Serial Subscriptions</t>
  </si>
  <si>
    <t>Subscriptions Per 1,000 Population</t>
  </si>
  <si>
    <t>LLA Standards: Essential</t>
  </si>
  <si>
    <t>Visits</t>
  </si>
  <si>
    <t>Visits per capita</t>
  </si>
  <si>
    <t>OPERATING REVENUE I</t>
  </si>
  <si>
    <t>TAX RATE</t>
  </si>
  <si>
    <t>LOCAL</t>
  </si>
  <si>
    <t>FEDERAL</t>
  </si>
  <si>
    <t>Mills</t>
  </si>
  <si>
    <t>Sales %</t>
  </si>
  <si>
    <t>Total Local Revenue</t>
  </si>
  <si>
    <t>State Revenue Sharing</t>
  </si>
  <si>
    <t>State Aid</t>
  </si>
  <si>
    <t>Other State Revenue</t>
  </si>
  <si>
    <t>Total State Revenue</t>
  </si>
  <si>
    <t>Total Federal Revenue</t>
  </si>
  <si>
    <t>OPERATING REVENUE II</t>
  </si>
  <si>
    <t>OTHER REVENUE</t>
  </si>
  <si>
    <t>REVENUE PER CAPITA</t>
  </si>
  <si>
    <t>Fines &amp; Fees</t>
  </si>
  <si>
    <t>Use of Money &amp; Property</t>
  </si>
  <si>
    <t>Gifts &amp; Donations</t>
  </si>
  <si>
    <t>Other Financing Sources</t>
  </si>
  <si>
    <t>Total Other Revenue</t>
  </si>
  <si>
    <t>Total Operating Revenue</t>
  </si>
  <si>
    <t>Reserve Funds</t>
  </si>
  <si>
    <t>Local Per Capita</t>
  </si>
  <si>
    <t>State Per Capita</t>
  </si>
  <si>
    <t>Federal Per Capita</t>
  </si>
  <si>
    <t>Other Per Capita</t>
  </si>
  <si>
    <t>Total Per Capita</t>
  </si>
  <si>
    <t>OPERATING EXPENDITURES I</t>
  </si>
  <si>
    <t>PERSONNEL</t>
  </si>
  <si>
    <t>COLLECTION</t>
  </si>
  <si>
    <t>Salary &amp; Wages</t>
  </si>
  <si>
    <t>Employee Benefits</t>
  </si>
  <si>
    <t>Total Staff</t>
  </si>
  <si>
    <t>Per Capita</t>
  </si>
  <si>
    <t>Books &amp; Other Print Materials</t>
  </si>
  <si>
    <t>Serial Subscrip-tions in Print</t>
  </si>
  <si>
    <t>Electronic Materials</t>
  </si>
  <si>
    <t>Other Library Materials</t>
  </si>
  <si>
    <t>Total Collection Expenditures</t>
  </si>
  <si>
    <t>LLA Standard: Essential</t>
  </si>
  <si>
    <t>OPERATING EXPENDITURES II</t>
  </si>
  <si>
    <t>OTHER</t>
  </si>
  <si>
    <t>Total Operating Expend.</t>
  </si>
  <si>
    <t>Utilities</t>
  </si>
  <si>
    <t>Contractual Maintenance Services</t>
  </si>
  <si>
    <t>Professional Services</t>
  </si>
  <si>
    <t>Insurance &amp; Surety Bonds</t>
  </si>
  <si>
    <t>Training Education &amp; Travel</t>
  </si>
  <si>
    <t>Furniture Machinery Equipment</t>
  </si>
  <si>
    <t>Electronic Access</t>
  </si>
  <si>
    <t>Statutory Payments Retirement Contribution</t>
  </si>
  <si>
    <t>Book-keeping Accounting Auditing</t>
  </si>
  <si>
    <t>Grants</t>
  </si>
  <si>
    <t>Tax Election</t>
  </si>
  <si>
    <t>All Other Expend.</t>
  </si>
  <si>
    <t>Total Other Expend.</t>
  </si>
  <si>
    <t>CAPITAL REVENUE &amp; CAPITAL EXPENDITURES</t>
  </si>
  <si>
    <t>CAPITAL REVENUE</t>
  </si>
  <si>
    <t>CAPITAL EXPENDITURES</t>
  </si>
  <si>
    <t>State</t>
  </si>
  <si>
    <t>Federal</t>
  </si>
  <si>
    <t>Other</t>
  </si>
  <si>
    <t>Land</t>
  </si>
  <si>
    <t>Buildings</t>
  </si>
  <si>
    <t>Motor Vehicles</t>
  </si>
  <si>
    <t>Elec-tronic Access</t>
  </si>
  <si>
    <t>Collec-tion</t>
  </si>
  <si>
    <t>Major Repairs</t>
  </si>
  <si>
    <t>Profes-sional Services</t>
  </si>
  <si>
    <t>Construc-tion in Progress</t>
  </si>
  <si>
    <t>Tax Millage Expires (12/31)</t>
  </si>
  <si>
    <t xml:space="preserve"> </t>
  </si>
  <si>
    <t>*</t>
  </si>
  <si>
    <t>*See note on population, page 3.</t>
  </si>
  <si>
    <t>STAFFING</t>
  </si>
  <si>
    <t>Paid Staff</t>
  </si>
  <si>
    <t>Number of Volunteers</t>
  </si>
  <si>
    <t>Volunteer Hours per week</t>
  </si>
  <si>
    <t>VOLUNTEERS</t>
  </si>
  <si>
    <t>Comprehensive</t>
  </si>
  <si>
    <t>1:5,000</t>
  </si>
  <si>
    <t>Complrehensive</t>
  </si>
  <si>
    <t>Acadia Parish Library</t>
  </si>
  <si>
    <t>Ascension Parish Library</t>
  </si>
  <si>
    <t xml:space="preserve">Assumption Parish Library </t>
  </si>
  <si>
    <t>Avoyelles Parish Library</t>
  </si>
  <si>
    <t>Beauregard Parish Library</t>
  </si>
  <si>
    <t>Bossier Parish Library</t>
  </si>
  <si>
    <t>Catahoula Parish Library</t>
  </si>
  <si>
    <t>Claiborne Parish Library</t>
  </si>
  <si>
    <t>Concordia Parish Library</t>
  </si>
  <si>
    <t>East Baton Rouge Parish Library</t>
  </si>
  <si>
    <t>East Carroll Parish Library</t>
  </si>
  <si>
    <t>Evangeline Parish Library</t>
  </si>
  <si>
    <t>Franklin Parish Library Library</t>
  </si>
  <si>
    <t>Grant Parish Library</t>
  </si>
  <si>
    <t>Iberville Parish Library</t>
  </si>
  <si>
    <t>Jefferson Davis Parish Library</t>
  </si>
  <si>
    <t>Jennings Carnegie Public Library</t>
  </si>
  <si>
    <t>Livingston Parish Library</t>
  </si>
  <si>
    <t>New Orleans Public Library</t>
  </si>
  <si>
    <t>Opelousas-Eunice Public Library</t>
  </si>
  <si>
    <t>Plaquemines Parish Library</t>
  </si>
  <si>
    <t>Red River Parish Library</t>
  </si>
  <si>
    <t>Sabine Parish Library</t>
  </si>
  <si>
    <t>Shreve Memorial Library</t>
  </si>
  <si>
    <t>St. James Parish Library</t>
  </si>
  <si>
    <t>Tensas Parish Library</t>
  </si>
  <si>
    <t>Terrebonne Parish Library</t>
  </si>
  <si>
    <t>Vernon Parish Library</t>
  </si>
  <si>
    <t>Washington Parish Library</t>
  </si>
  <si>
    <t>Webster Parish Library</t>
  </si>
  <si>
    <t>West Baton Rouge Parish Library</t>
  </si>
  <si>
    <t>West Carroll Parish Library</t>
  </si>
  <si>
    <t>Winn Parish Library</t>
  </si>
  <si>
    <t>Audio Materials - Downloadable</t>
  </si>
  <si>
    <t>Video Materials - Downloadable</t>
  </si>
  <si>
    <t>Audio Materials - Physical Units</t>
  </si>
  <si>
    <t>Video Materials - Physical Units</t>
  </si>
  <si>
    <t>New items</t>
  </si>
  <si>
    <t>Withdrawls</t>
  </si>
  <si>
    <t>Yes</t>
  </si>
  <si>
    <t>No</t>
  </si>
  <si>
    <t>N/A</t>
  </si>
  <si>
    <t>Net Change 2012</t>
  </si>
  <si>
    <t>Percent Change 2011 to 2012</t>
  </si>
  <si>
    <t>Note:  According to the U.S. Census Bureau, the latest Louisiana population estimate is 4,601,893.  The state population in the table duplicates the population of some Municipal Libraries.</t>
  </si>
  <si>
    <t>*   See note on population, page 3.</t>
  </si>
  <si>
    <t>**</t>
  </si>
  <si>
    <t>1/4 of 1%</t>
  </si>
  <si>
    <t>1/4 cent</t>
  </si>
  <si>
    <t>July, 2017</t>
  </si>
  <si>
    <t>2016,2018, 2022</t>
  </si>
  <si>
    <t>4/30/2021</t>
  </si>
  <si>
    <t>12/31/2023</t>
  </si>
  <si>
    <t>10/2021</t>
  </si>
  <si>
    <t>2016, 2020</t>
  </si>
  <si>
    <t>As % of Total</t>
  </si>
  <si>
    <t>Vacant</t>
  </si>
  <si>
    <t>National Average (Median)</t>
  </si>
  <si>
    <t>N/R</t>
  </si>
  <si>
    <t xml:space="preserve">** City Clerk is designated as Library Director </t>
  </si>
  <si>
    <t>(based on 2011 data)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</si>
</sst>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_(* #,##0_);_(* \(#,##0\);_(* &quot;-&quot;??_);_(@_)"/>
    <numFmt numFmtId="167" formatCode="m/d/yyyy;@"/>
    <numFmt numFmtId="168" formatCode="_(&quot;$&quot;* #,##0_);_(&quot;$&quot;* \(#,##0\);_(&quot;$&quot;* &quot;-&quot;??_);_(@_)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Garamond"/>
      <family val="1"/>
    </font>
    <font>
      <sz val="10"/>
      <name val="Garamond"/>
      <family val="1"/>
    </font>
    <font>
      <sz val="8"/>
      <name val="Garamond"/>
      <family val="1"/>
    </font>
    <font>
      <b/>
      <sz val="8"/>
      <name val="Garamond"/>
      <family val="1"/>
    </font>
    <font>
      <b/>
      <sz val="10"/>
      <name val="Garamond"/>
      <family val="1"/>
    </font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Garamond"/>
      <family val="1"/>
    </font>
    <font>
      <b/>
      <sz val="8"/>
      <name val="Arial"/>
      <family val="2"/>
    </font>
    <font>
      <sz val="9"/>
      <name val="Garamond"/>
      <family val="1"/>
    </font>
    <font>
      <b/>
      <sz val="9.5"/>
      <name val="Garamond"/>
      <family val="1"/>
    </font>
    <font>
      <sz val="9.5"/>
      <name val="Garamond"/>
      <family val="1"/>
    </font>
    <font>
      <b/>
      <sz val="11"/>
      <name val="Garamond"/>
      <family val="1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1">
    <xf numFmtId="0" fontId="0" fillId="0" borderId="0" xfId="0"/>
    <xf numFmtId="0" fontId="4" fillId="0" borderId="0" xfId="0" applyFont="1" applyBorder="1"/>
    <xf numFmtId="0" fontId="6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1" xfId="0" applyFont="1" applyBorder="1"/>
    <xf numFmtId="3" fontId="5" fillId="0" borderId="4" xfId="0" applyNumberFormat="1" applyFont="1" applyBorder="1"/>
    <xf numFmtId="3" fontId="5" fillId="0" borderId="0" xfId="0" applyNumberFormat="1" applyFont="1" applyBorder="1"/>
    <xf numFmtId="0" fontId="5" fillId="0" borderId="4" xfId="0" applyFont="1" applyBorder="1"/>
    <xf numFmtId="0" fontId="5" fillId="0" borderId="0" xfId="0" applyFont="1" applyBorder="1"/>
    <xf numFmtId="0" fontId="6" fillId="0" borderId="5" xfId="0" applyFont="1" applyBorder="1"/>
    <xf numFmtId="0" fontId="5" fillId="0" borderId="6" xfId="0" applyFont="1" applyBorder="1"/>
    <xf numFmtId="0" fontId="5" fillId="0" borderId="5" xfId="0" applyFont="1" applyBorder="1"/>
    <xf numFmtId="3" fontId="5" fillId="0" borderId="7" xfId="0" applyNumberFormat="1" applyFont="1" applyBorder="1"/>
    <xf numFmtId="2" fontId="5" fillId="0" borderId="4" xfId="0" applyNumberFormat="1" applyFont="1" applyBorder="1"/>
    <xf numFmtId="2" fontId="5" fillId="0" borderId="0" xfId="0" applyNumberFormat="1" applyFont="1" applyBorder="1"/>
    <xf numFmtId="2" fontId="5" fillId="0" borderId="8" xfId="0" applyNumberFormat="1" applyFont="1" applyBorder="1"/>
    <xf numFmtId="0" fontId="5" fillId="0" borderId="9" xfId="0" applyFont="1" applyBorder="1"/>
    <xf numFmtId="2" fontId="5" fillId="0" borderId="7" xfId="0" applyNumberFormat="1" applyFont="1" applyBorder="1"/>
    <xf numFmtId="4" fontId="5" fillId="0" borderId="4" xfId="0" applyNumberFormat="1" applyFont="1" applyBorder="1"/>
    <xf numFmtId="4" fontId="5" fillId="0" borderId="0" xfId="0" applyNumberFormat="1" applyFont="1" applyBorder="1"/>
    <xf numFmtId="164" fontId="5" fillId="0" borderId="4" xfId="0" applyNumberFormat="1" applyFont="1" applyBorder="1"/>
    <xf numFmtId="164" fontId="5" fillId="0" borderId="0" xfId="0" applyNumberFormat="1" applyFont="1" applyBorder="1"/>
    <xf numFmtId="165" fontId="5" fillId="0" borderId="4" xfId="0" applyNumberFormat="1" applyFont="1" applyBorder="1"/>
    <xf numFmtId="165" fontId="5" fillId="0" borderId="0" xfId="0" applyNumberFormat="1" applyFont="1" applyBorder="1"/>
    <xf numFmtId="10" fontId="5" fillId="0" borderId="4" xfId="0" applyNumberFormat="1" applyFont="1" applyBorder="1"/>
    <xf numFmtId="164" fontId="6" fillId="0" borderId="5" xfId="0" applyNumberFormat="1" applyFont="1" applyBorder="1"/>
    <xf numFmtId="164" fontId="5" fillId="0" borderId="5" xfId="0" applyNumberFormat="1" applyFont="1" applyBorder="1"/>
    <xf numFmtId="164" fontId="5" fillId="0" borderId="6" xfId="0" applyNumberFormat="1" applyFont="1" applyBorder="1"/>
    <xf numFmtId="0" fontId="4" fillId="0" borderId="0" xfId="0" applyFont="1"/>
    <xf numFmtId="164" fontId="5" fillId="0" borderId="10" xfId="0" applyNumberFormat="1" applyFont="1" applyBorder="1"/>
    <xf numFmtId="0" fontId="0" fillId="0" borderId="0" xfId="0" applyBorder="1"/>
    <xf numFmtId="0" fontId="7" fillId="0" borderId="9" xfId="0" applyFont="1" applyBorder="1" applyAlignment="1">
      <alignment horizontal="right"/>
    </xf>
    <xf numFmtId="0" fontId="7" fillId="0" borderId="6" xfId="0" applyFont="1" applyBorder="1" applyAlignment="1">
      <alignment horizontal="center" wrapText="1"/>
    </xf>
    <xf numFmtId="3" fontId="7" fillId="0" borderId="6" xfId="0" applyNumberFormat="1" applyFont="1" applyBorder="1" applyAlignment="1">
      <alignment horizontal="center" wrapText="1"/>
    </xf>
    <xf numFmtId="0" fontId="4" fillId="0" borderId="8" xfId="0" applyFont="1" applyBorder="1" applyAlignment="1">
      <alignment horizontal="right"/>
    </xf>
    <xf numFmtId="1" fontId="4" fillId="0" borderId="0" xfId="0" applyNumberFormat="1" applyFont="1" applyBorder="1" applyAlignment="1">
      <alignment horizontal="center"/>
    </xf>
    <xf numFmtId="3" fontId="4" fillId="0" borderId="0" xfId="0" applyNumberFormat="1" applyFont="1" applyBorder="1"/>
    <xf numFmtId="1" fontId="4" fillId="0" borderId="0" xfId="0" applyNumberFormat="1" applyFont="1" applyBorder="1"/>
    <xf numFmtId="10" fontId="4" fillId="0" borderId="0" xfId="0" applyNumberFormat="1" applyFont="1" applyBorder="1"/>
    <xf numFmtId="0" fontId="4" fillId="0" borderId="8" xfId="0" applyFont="1" applyBorder="1" applyAlignment="1">
      <alignment horizontal="right" vertical="center"/>
    </xf>
    <xf numFmtId="0" fontId="4" fillId="0" borderId="9" xfId="0" applyFont="1" applyBorder="1" applyAlignment="1">
      <alignment horizontal="right"/>
    </xf>
    <xf numFmtId="0" fontId="4" fillId="0" borderId="6" xfId="0" applyFont="1" applyBorder="1" applyAlignment="1">
      <alignment horizontal="center"/>
    </xf>
    <xf numFmtId="0" fontId="4" fillId="0" borderId="6" xfId="0" applyFont="1" applyBorder="1"/>
    <xf numFmtId="3" fontId="4" fillId="0" borderId="6" xfId="0" applyNumberFormat="1" applyFont="1" applyBorder="1"/>
    <xf numFmtId="3" fontId="0" fillId="0" borderId="0" xfId="0" applyNumberFormat="1"/>
    <xf numFmtId="0" fontId="4" fillId="0" borderId="2" xfId="0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3" fontId="4" fillId="0" borderId="2" xfId="0" applyNumberFormat="1" applyFont="1" applyBorder="1"/>
    <xf numFmtId="0" fontId="7" fillId="0" borderId="6" xfId="0" applyFont="1" applyFill="1" applyBorder="1" applyAlignment="1">
      <alignment horizontal="center" wrapText="1"/>
    </xf>
    <xf numFmtId="1" fontId="4" fillId="0" borderId="0" xfId="0" applyNumberFormat="1" applyFont="1" applyFill="1" applyBorder="1"/>
    <xf numFmtId="3" fontId="4" fillId="0" borderId="2" xfId="0" applyNumberFormat="1" applyFont="1" applyFill="1" applyBorder="1"/>
    <xf numFmtId="0" fontId="0" fillId="0" borderId="0" xfId="0" applyFill="1"/>
    <xf numFmtId="0" fontId="7" fillId="0" borderId="11" xfId="0" applyFont="1" applyBorder="1" applyAlignment="1">
      <alignment horizontal="center"/>
    </xf>
    <xf numFmtId="0" fontId="9" fillId="0" borderId="0" xfId="0" applyFont="1"/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2" fontId="4" fillId="0" borderId="0" xfId="0" applyNumberFormat="1" applyFont="1" applyBorder="1"/>
    <xf numFmtId="164" fontId="4" fillId="0" borderId="6" xfId="0" applyNumberFormat="1" applyFont="1" applyBorder="1"/>
    <xf numFmtId="3" fontId="4" fillId="0" borderId="0" xfId="0" applyNumberFormat="1" applyFont="1"/>
    <xf numFmtId="0" fontId="10" fillId="0" borderId="0" xfId="0" applyFont="1" applyBorder="1"/>
    <xf numFmtId="0" fontId="10" fillId="0" borderId="0" xfId="0" applyFont="1"/>
    <xf numFmtId="0" fontId="9" fillId="0" borderId="0" xfId="0" applyFont="1" applyBorder="1"/>
    <xf numFmtId="0" fontId="4" fillId="0" borderId="2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9" fillId="0" borderId="0" xfId="0" applyFont="1" applyAlignment="1">
      <alignment wrapText="1"/>
    </xf>
    <xf numFmtId="4" fontId="4" fillId="0" borderId="0" xfId="0" applyNumberFormat="1" applyFont="1" applyBorder="1"/>
    <xf numFmtId="0" fontId="8" fillId="0" borderId="0" xfId="0" applyFont="1" applyBorder="1" applyAlignment="1">
      <alignment wrapText="1"/>
    </xf>
    <xf numFmtId="0" fontId="8" fillId="0" borderId="0" xfId="0" applyFont="1" applyAlignment="1">
      <alignment wrapText="1"/>
    </xf>
    <xf numFmtId="0" fontId="7" fillId="0" borderId="11" xfId="0" applyFont="1" applyBorder="1" applyAlignment="1">
      <alignment horizontal="left"/>
    </xf>
    <xf numFmtId="2" fontId="0" fillId="0" borderId="0" xfId="0" applyNumberFormat="1" applyBorder="1"/>
    <xf numFmtId="10" fontId="0" fillId="0" borderId="0" xfId="0" applyNumberFormat="1" applyBorder="1"/>
    <xf numFmtId="0" fontId="11" fillId="0" borderId="0" xfId="0" applyFont="1" applyBorder="1" applyAlignment="1">
      <alignment horizontal="center"/>
    </xf>
    <xf numFmtId="0" fontId="7" fillId="0" borderId="6" xfId="0" applyFont="1" applyBorder="1" applyAlignment="1">
      <alignment wrapText="1"/>
    </xf>
    <xf numFmtId="2" fontId="7" fillId="0" borderId="6" xfId="0" applyNumberFormat="1" applyFont="1" applyBorder="1" applyAlignment="1">
      <alignment wrapText="1"/>
    </xf>
    <xf numFmtId="10" fontId="7" fillId="0" borderId="6" xfId="0" applyNumberFormat="1" applyFont="1" applyBorder="1" applyAlignment="1">
      <alignment wrapText="1"/>
    </xf>
    <xf numFmtId="0" fontId="7" fillId="0" borderId="0" xfId="0" applyFont="1" applyBorder="1"/>
    <xf numFmtId="0" fontId="7" fillId="0" borderId="0" xfId="0" applyFont="1"/>
    <xf numFmtId="0" fontId="4" fillId="0" borderId="0" xfId="0" applyFont="1" applyBorder="1" applyAlignment="1">
      <alignment wrapText="1"/>
    </xf>
    <xf numFmtId="0" fontId="4" fillId="0" borderId="0" xfId="0" applyFont="1" applyAlignment="1">
      <alignment wrapText="1"/>
    </xf>
    <xf numFmtId="164" fontId="0" fillId="0" borderId="0" xfId="0" applyNumberFormat="1" applyBorder="1"/>
    <xf numFmtId="164" fontId="4" fillId="0" borderId="2" xfId="0" applyNumberFormat="1" applyFont="1" applyBorder="1" applyAlignment="1">
      <alignment wrapText="1"/>
    </xf>
    <xf numFmtId="165" fontId="4" fillId="0" borderId="0" xfId="0" applyNumberFormat="1" applyFont="1" applyBorder="1"/>
    <xf numFmtId="0" fontId="4" fillId="0" borderId="0" xfId="0" applyFont="1" applyFill="1" applyBorder="1" applyAlignment="1">
      <alignment horizontal="left"/>
    </xf>
    <xf numFmtId="164" fontId="0" fillId="0" borderId="0" xfId="0" applyNumberFormat="1"/>
    <xf numFmtId="0" fontId="5" fillId="0" borderId="2" xfId="0" applyFont="1" applyBorder="1" applyAlignment="1">
      <alignment wrapText="1"/>
    </xf>
    <xf numFmtId="0" fontId="4" fillId="0" borderId="0" xfId="0" applyFont="1" applyFill="1" applyBorder="1" applyAlignment="1">
      <alignment horizontal="right"/>
    </xf>
    <xf numFmtId="0" fontId="4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165" fontId="4" fillId="0" borderId="0" xfId="0" applyNumberFormat="1" applyFont="1"/>
    <xf numFmtId="164" fontId="5" fillId="0" borderId="2" xfId="0" applyNumberFormat="1" applyFont="1" applyBorder="1" applyAlignment="1">
      <alignment wrapText="1"/>
    </xf>
    <xf numFmtId="165" fontId="0" fillId="0" borderId="0" xfId="0" applyNumberFormat="1" applyBorder="1"/>
    <xf numFmtId="0" fontId="5" fillId="0" borderId="9" xfId="0" applyFont="1" applyBorder="1" applyAlignment="1">
      <alignment horizontal="right"/>
    </xf>
    <xf numFmtId="165" fontId="5" fillId="0" borderId="6" xfId="0" applyNumberFormat="1" applyFont="1" applyBorder="1"/>
    <xf numFmtId="164" fontId="5" fillId="0" borderId="2" xfId="0" applyNumberFormat="1" applyFont="1" applyBorder="1" applyAlignment="1">
      <alignment horizontal="left" wrapText="1"/>
    </xf>
    <xf numFmtId="165" fontId="0" fillId="0" borderId="0" xfId="0" applyNumberFormat="1" applyFill="1" applyBorder="1"/>
    <xf numFmtId="164" fontId="14" fillId="0" borderId="0" xfId="0" applyNumberFormat="1" applyFont="1" applyBorder="1"/>
    <xf numFmtId="0" fontId="14" fillId="0" borderId="0" xfId="0" applyFont="1" applyBorder="1" applyAlignment="1">
      <alignment horizontal="center"/>
    </xf>
    <xf numFmtId="1" fontId="14" fillId="0" borderId="0" xfId="0" applyNumberFormat="1" applyFont="1" applyBorder="1" applyAlignment="1">
      <alignment horizontal="center"/>
    </xf>
    <xf numFmtId="0" fontId="14" fillId="0" borderId="9" xfId="0" applyFont="1" applyBorder="1" applyAlignment="1">
      <alignment horizontal="right"/>
    </xf>
    <xf numFmtId="0" fontId="14" fillId="0" borderId="6" xfId="0" applyFont="1" applyBorder="1"/>
    <xf numFmtId="164" fontId="16" fillId="0" borderId="2" xfId="0" applyNumberFormat="1" applyFont="1" applyBorder="1" applyAlignment="1">
      <alignment wrapText="1"/>
    </xf>
    <xf numFmtId="0" fontId="16" fillId="0" borderId="2" xfId="0" applyFont="1" applyBorder="1" applyAlignment="1">
      <alignment wrapText="1"/>
    </xf>
    <xf numFmtId="164" fontId="16" fillId="0" borderId="0" xfId="0" applyNumberFormat="1" applyFont="1" applyBorder="1"/>
    <xf numFmtId="165" fontId="16" fillId="0" borderId="0" xfId="0" applyNumberFormat="1" applyFont="1" applyBorder="1"/>
    <xf numFmtId="164" fontId="5" fillId="0" borderId="0" xfId="0" applyNumberFormat="1" applyFont="1"/>
    <xf numFmtId="0" fontId="7" fillId="0" borderId="0" xfId="0" applyFont="1" applyBorder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14" fillId="0" borderId="2" xfId="0" applyFont="1" applyBorder="1" applyAlignment="1">
      <alignment horizontal="center" wrapText="1"/>
    </xf>
    <xf numFmtId="165" fontId="5" fillId="0" borderId="4" xfId="0" applyNumberFormat="1" applyFont="1" applyFill="1" applyBorder="1"/>
    <xf numFmtId="164" fontId="0" fillId="0" borderId="0" xfId="0" applyNumberFormat="1" applyFill="1"/>
    <xf numFmtId="10" fontId="5" fillId="0" borderId="0" xfId="0" applyNumberFormat="1" applyFont="1" applyFill="1" applyBorder="1"/>
    <xf numFmtId="0" fontId="4" fillId="0" borderId="0" xfId="0" applyFont="1" applyFill="1"/>
    <xf numFmtId="3" fontId="4" fillId="0" borderId="0" xfId="0" applyNumberFormat="1" applyFont="1" applyFill="1" applyBorder="1"/>
    <xf numFmtId="0" fontId="4" fillId="0" borderId="2" xfId="0" applyFont="1" applyFill="1" applyBorder="1" applyAlignment="1">
      <alignment wrapText="1"/>
    </xf>
    <xf numFmtId="3" fontId="0" fillId="0" borderId="0" xfId="0" applyNumberFormat="1" applyBorder="1"/>
    <xf numFmtId="3" fontId="9" fillId="0" borderId="0" xfId="0" applyNumberFormat="1" applyFont="1" applyBorder="1"/>
    <xf numFmtId="3" fontId="8" fillId="0" borderId="0" xfId="0" applyNumberFormat="1" applyFont="1" applyBorder="1" applyAlignment="1">
      <alignment wrapText="1"/>
    </xf>
    <xf numFmtId="0" fontId="7" fillId="0" borderId="11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7" fillId="0" borderId="0" xfId="0" applyFont="1" applyBorder="1" applyAlignment="1">
      <alignment horizontal="left" wrapText="1"/>
    </xf>
    <xf numFmtId="164" fontId="4" fillId="0" borderId="2" xfId="0" applyNumberFormat="1" applyFont="1" applyFill="1" applyBorder="1" applyAlignment="1">
      <alignment wrapText="1"/>
    </xf>
    <xf numFmtId="164" fontId="5" fillId="0" borderId="0" xfId="0" applyNumberFormat="1" applyFont="1" applyFill="1" applyBorder="1"/>
    <xf numFmtId="0" fontId="7" fillId="0" borderId="6" xfId="0" applyFont="1" applyBorder="1" applyAlignment="1">
      <alignment horizontal="left" wrapText="1"/>
    </xf>
    <xf numFmtId="1" fontId="4" fillId="0" borderId="0" xfId="0" applyNumberFormat="1" applyFont="1"/>
    <xf numFmtId="0" fontId="4" fillId="0" borderId="12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0" fontId="4" fillId="0" borderId="14" xfId="0" applyFont="1" applyBorder="1"/>
    <xf numFmtId="0" fontId="4" fillId="0" borderId="13" xfId="0" applyFont="1" applyBorder="1" applyAlignment="1">
      <alignment wrapText="1"/>
    </xf>
    <xf numFmtId="3" fontId="4" fillId="0" borderId="14" xfId="0" applyNumberFormat="1" applyFont="1" applyBorder="1"/>
    <xf numFmtId="3" fontId="0" fillId="0" borderId="14" xfId="0" applyNumberFormat="1" applyBorder="1"/>
    <xf numFmtId="0" fontId="5" fillId="0" borderId="0" xfId="0" applyFont="1"/>
    <xf numFmtId="3" fontId="5" fillId="0" borderId="0" xfId="0" applyNumberFormat="1" applyFont="1"/>
    <xf numFmtId="3" fontId="5" fillId="0" borderId="15" xfId="0" applyNumberFormat="1" applyFont="1" applyBorder="1"/>
    <xf numFmtId="10" fontId="5" fillId="0" borderId="5" xfId="0" applyNumberFormat="1" applyFont="1" applyBorder="1"/>
    <xf numFmtId="10" fontId="5" fillId="0" borderId="7" xfId="0" applyNumberFormat="1" applyFont="1" applyBorder="1"/>
    <xf numFmtId="0" fontId="4" fillId="0" borderId="9" xfId="0" applyFont="1" applyBorder="1" applyAlignment="1">
      <alignment horizontal="center" wrapText="1"/>
    </xf>
    <xf numFmtId="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3" fontId="4" fillId="0" borderId="9" xfId="0" applyNumberFormat="1" applyFont="1" applyBorder="1"/>
    <xf numFmtId="164" fontId="4" fillId="0" borderId="16" xfId="0" applyNumberFormat="1" applyFont="1" applyBorder="1"/>
    <xf numFmtId="164" fontId="4" fillId="0" borderId="14" xfId="0" applyNumberFormat="1" applyFont="1" applyBorder="1"/>
    <xf numFmtId="164" fontId="4" fillId="0" borderId="10" xfId="0" applyNumberFormat="1" applyFont="1" applyBorder="1"/>
    <xf numFmtId="3" fontId="4" fillId="0" borderId="10" xfId="0" applyNumberFormat="1" applyFont="1" applyBorder="1"/>
    <xf numFmtId="3" fontId="4" fillId="0" borderId="0" xfId="0" applyNumberFormat="1" applyFont="1" applyBorder="1" applyAlignment="1">
      <alignment vertical="top"/>
    </xf>
    <xf numFmtId="1" fontId="14" fillId="0" borderId="0" xfId="0" applyNumberFormat="1" applyFont="1" applyBorder="1" applyAlignment="1">
      <alignment horizontal="center" vertical="top" wrapText="1"/>
    </xf>
    <xf numFmtId="164" fontId="14" fillId="0" borderId="0" xfId="0" applyNumberFormat="1" applyFont="1" applyBorder="1" applyAlignment="1">
      <alignment vertical="top"/>
    </xf>
    <xf numFmtId="164" fontId="14" fillId="0" borderId="0" xfId="0" applyNumberFormat="1" applyFont="1" applyFill="1" applyBorder="1" applyAlignment="1">
      <alignment vertical="top"/>
    </xf>
    <xf numFmtId="164" fontId="0" fillId="0" borderId="0" xfId="0" applyNumberFormat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Alignment="1">
      <alignment vertical="top"/>
    </xf>
    <xf numFmtId="0" fontId="16" fillId="0" borderId="12" xfId="0" applyFont="1" applyBorder="1" applyAlignment="1">
      <alignment wrapText="1"/>
    </xf>
    <xf numFmtId="0" fontId="16" fillId="0" borderId="13" xfId="0" applyFont="1" applyBorder="1" applyAlignment="1">
      <alignment wrapText="1"/>
    </xf>
    <xf numFmtId="165" fontId="16" fillId="0" borderId="14" xfId="0" applyNumberFormat="1" applyFont="1" applyBorder="1"/>
    <xf numFmtId="0" fontId="16" fillId="0" borderId="9" xfId="0" applyFont="1" applyBorder="1" applyAlignment="1">
      <alignment horizontal="right"/>
    </xf>
    <xf numFmtId="164" fontId="16" fillId="0" borderId="6" xfId="0" applyNumberFormat="1" applyFont="1" applyBorder="1"/>
    <xf numFmtId="165" fontId="16" fillId="0" borderId="6" xfId="0" applyNumberFormat="1" applyFont="1" applyBorder="1"/>
    <xf numFmtId="165" fontId="16" fillId="0" borderId="10" xfId="0" applyNumberFormat="1" applyFont="1" applyBorder="1"/>
    <xf numFmtId="164" fontId="5" fillId="0" borderId="2" xfId="0" applyNumberFormat="1" applyFont="1" applyFill="1" applyBorder="1" applyAlignment="1">
      <alignment wrapText="1"/>
    </xf>
    <xf numFmtId="3" fontId="4" fillId="0" borderId="0" xfId="0" applyNumberFormat="1" applyFont="1" applyFill="1"/>
    <xf numFmtId="3" fontId="4" fillId="0" borderId="2" xfId="0" applyNumberFormat="1" applyFont="1" applyBorder="1" applyAlignment="1">
      <alignment wrapText="1"/>
    </xf>
    <xf numFmtId="3" fontId="7" fillId="0" borderId="6" xfId="0" applyNumberFormat="1" applyFont="1" applyBorder="1" applyAlignment="1">
      <alignment wrapText="1"/>
    </xf>
    <xf numFmtId="3" fontId="7" fillId="0" borderId="6" xfId="0" applyNumberFormat="1" applyFont="1" applyBorder="1" applyAlignment="1">
      <alignment horizontal="left" wrapText="1"/>
    </xf>
    <xf numFmtId="3" fontId="7" fillId="0" borderId="0" xfId="0" applyNumberFormat="1" applyFont="1" applyBorder="1" applyAlignment="1">
      <alignment horizontal="left" wrapText="1"/>
    </xf>
    <xf numFmtId="2" fontId="4" fillId="0" borderId="2" xfId="0" applyNumberFormat="1" applyFont="1" applyBorder="1" applyAlignment="1">
      <alignment horizontal="center" wrapText="1"/>
    </xf>
    <xf numFmtId="0" fontId="4" fillId="0" borderId="8" xfId="0" applyFont="1" applyBorder="1" applyAlignment="1">
      <alignment horizontal="right" vertical="top"/>
    </xf>
    <xf numFmtId="164" fontId="4" fillId="0" borderId="14" xfId="0" applyNumberFormat="1" applyFont="1" applyBorder="1" applyAlignment="1">
      <alignment horizontal="right"/>
    </xf>
    <xf numFmtId="0" fontId="0" fillId="0" borderId="0" xfId="0" applyBorder="1" applyAlignment="1">
      <alignment horizontal="right"/>
    </xf>
    <xf numFmtId="3" fontId="5" fillId="0" borderId="8" xfId="0" applyNumberFormat="1" applyFont="1" applyBorder="1"/>
    <xf numFmtId="4" fontId="5" fillId="0" borderId="8" xfId="0" applyNumberFormat="1" applyFont="1" applyBorder="1"/>
    <xf numFmtId="0" fontId="5" fillId="0" borderId="7" xfId="0" applyFont="1" applyBorder="1"/>
    <xf numFmtId="10" fontId="5" fillId="0" borderId="3" xfId="0" applyNumberFormat="1" applyFont="1" applyBorder="1"/>
    <xf numFmtId="10" fontId="5" fillId="0" borderId="14" xfId="0" applyNumberFormat="1" applyFont="1" applyBorder="1"/>
    <xf numFmtId="3" fontId="5" fillId="0" borderId="12" xfId="0" applyNumberFormat="1" applyFont="1" applyBorder="1"/>
    <xf numFmtId="10" fontId="5" fillId="0" borderId="14" xfId="0" applyNumberFormat="1" applyFont="1" applyFill="1" applyBorder="1"/>
    <xf numFmtId="10" fontId="5" fillId="0" borderId="10" xfId="0" applyNumberFormat="1" applyFont="1" applyBorder="1"/>
    <xf numFmtId="10" fontId="5" fillId="0" borderId="16" xfId="0" applyNumberFormat="1" applyFont="1" applyBorder="1"/>
    <xf numFmtId="165" fontId="5" fillId="0" borderId="4" xfId="2" applyNumberFormat="1" applyFont="1" applyBorder="1"/>
    <xf numFmtId="165" fontId="5" fillId="0" borderId="0" xfId="2" applyNumberFormat="1" applyFont="1" applyBorder="1"/>
    <xf numFmtId="165" fontId="5" fillId="0" borderId="8" xfId="2" applyNumberFormat="1" applyFont="1" applyBorder="1"/>
    <xf numFmtId="165" fontId="5" fillId="0" borderId="4" xfId="2" applyNumberFormat="1" applyFont="1" applyFill="1" applyBorder="1"/>
    <xf numFmtId="165" fontId="5" fillId="0" borderId="8" xfId="0" applyNumberFormat="1" applyFont="1" applyBorder="1"/>
    <xf numFmtId="165" fontId="5" fillId="0" borderId="5" xfId="0" applyNumberFormat="1" applyFont="1" applyBorder="1"/>
    <xf numFmtId="165" fontId="5" fillId="0" borderId="9" xfId="0" applyNumberFormat="1" applyFont="1" applyBorder="1"/>
    <xf numFmtId="164" fontId="5" fillId="0" borderId="4" xfId="2" applyNumberFormat="1" applyFont="1" applyBorder="1"/>
    <xf numFmtId="164" fontId="5" fillId="0" borderId="0" xfId="2" applyNumberFormat="1" applyFont="1" applyBorder="1"/>
    <xf numFmtId="164" fontId="5" fillId="0" borderId="7" xfId="2" applyNumberFormat="1" applyFont="1" applyBorder="1"/>
    <xf numFmtId="164" fontId="5" fillId="0" borderId="8" xfId="2" applyNumberFormat="1" applyFont="1" applyBorder="1"/>
    <xf numFmtId="10" fontId="5" fillId="0" borderId="4" xfId="3" applyNumberFormat="1" applyFont="1" applyBorder="1"/>
    <xf numFmtId="10" fontId="5" fillId="0" borderId="0" xfId="3" applyNumberFormat="1" applyFont="1" applyBorder="1"/>
    <xf numFmtId="10" fontId="5" fillId="0" borderId="8" xfId="3" applyNumberFormat="1" applyFont="1" applyBorder="1"/>
    <xf numFmtId="10" fontId="5" fillId="0" borderId="4" xfId="2" applyNumberFormat="1" applyFont="1" applyBorder="1"/>
    <xf numFmtId="10" fontId="5" fillId="0" borderId="0" xfId="2" applyNumberFormat="1" applyFont="1" applyBorder="1"/>
    <xf numFmtId="10" fontId="5" fillId="0" borderId="8" xfId="2" applyNumberFormat="1" applyFont="1" applyBorder="1"/>
    <xf numFmtId="164" fontId="5" fillId="0" borderId="4" xfId="2" applyNumberFormat="1" applyFont="1" applyFill="1" applyBorder="1"/>
    <xf numFmtId="164" fontId="5" fillId="0" borderId="8" xfId="2" applyNumberFormat="1" applyFont="1" applyFill="1" applyBorder="1"/>
    <xf numFmtId="0" fontId="7" fillId="0" borderId="0" xfId="0" applyFont="1" applyFill="1" applyBorder="1" applyAlignment="1">
      <alignment wrapText="1"/>
    </xf>
    <xf numFmtId="166" fontId="4" fillId="0" borderId="0" xfId="1" applyNumberFormat="1" applyFont="1"/>
    <xf numFmtId="164" fontId="4" fillId="0" borderId="0" xfId="0" applyNumberFormat="1" applyFont="1" applyBorder="1" applyAlignment="1">
      <alignment horizontal="right"/>
    </xf>
    <xf numFmtId="0" fontId="4" fillId="0" borderId="2" xfId="0" applyFont="1" applyBorder="1" applyAlignment="1">
      <alignment horizontal="right" wrapText="1"/>
    </xf>
    <xf numFmtId="2" fontId="4" fillId="0" borderId="0" xfId="0" applyNumberFormat="1" applyFont="1" applyAlignment="1">
      <alignment horizontal="right"/>
    </xf>
    <xf numFmtId="2" fontId="4" fillId="0" borderId="0" xfId="0" applyNumberFormat="1" applyFont="1" applyAlignment="1">
      <alignment horizontal="right" vertical="top"/>
    </xf>
    <xf numFmtId="0" fontId="14" fillId="0" borderId="6" xfId="0" applyFont="1" applyBorder="1" applyAlignment="1">
      <alignment horizontal="right"/>
    </xf>
    <xf numFmtId="0" fontId="0" fillId="0" borderId="0" xfId="0" applyAlignment="1">
      <alignment horizontal="right"/>
    </xf>
    <xf numFmtId="164" fontId="16" fillId="0" borderId="16" xfId="0" applyNumberFormat="1" applyFont="1" applyBorder="1"/>
    <xf numFmtId="164" fontId="16" fillId="0" borderId="14" xfId="0" applyNumberFormat="1" applyFont="1" applyBorder="1"/>
    <xf numFmtId="164" fontId="16" fillId="0" borderId="10" xfId="0" applyNumberFormat="1" applyFont="1" applyBorder="1"/>
    <xf numFmtId="164" fontId="7" fillId="0" borderId="13" xfId="0" applyNumberFormat="1" applyFont="1" applyBorder="1" applyAlignment="1">
      <alignment wrapText="1"/>
    </xf>
    <xf numFmtId="164" fontId="5" fillId="0" borderId="14" xfId="0" applyNumberFormat="1" applyFont="1" applyBorder="1"/>
    <xf numFmtId="164" fontId="16" fillId="0" borderId="0" xfId="0" applyNumberFormat="1" applyFont="1" applyBorder="1" applyAlignment="1">
      <alignment horizontal="right"/>
    </xf>
    <xf numFmtId="3" fontId="4" fillId="0" borderId="14" xfId="0" applyNumberFormat="1" applyFont="1" applyFill="1" applyBorder="1"/>
    <xf numFmtId="0" fontId="0" fillId="0" borderId="14" xfId="0" applyBorder="1"/>
    <xf numFmtId="0" fontId="4" fillId="0" borderId="13" xfId="0" applyFont="1" applyFill="1" applyBorder="1" applyAlignment="1">
      <alignment wrapText="1"/>
    </xf>
    <xf numFmtId="0" fontId="0" fillId="0" borderId="14" xfId="0" applyFill="1" applyBorder="1"/>
    <xf numFmtId="3" fontId="0" fillId="0" borderId="14" xfId="0" applyNumberFormat="1" applyFill="1" applyBorder="1"/>
    <xf numFmtId="2" fontId="4" fillId="0" borderId="14" xfId="0" applyNumberFormat="1" applyFont="1" applyBorder="1" applyAlignment="1">
      <alignment horizontal="center"/>
    </xf>
    <xf numFmtId="0" fontId="0" fillId="0" borderId="14" xfId="0" applyBorder="1" applyAlignment="1">
      <alignment horizontal="center"/>
    </xf>
    <xf numFmtId="3" fontId="7" fillId="0" borderId="10" xfId="0" applyNumberFormat="1" applyFont="1" applyBorder="1" applyAlignment="1">
      <alignment wrapText="1"/>
    </xf>
    <xf numFmtId="0" fontId="7" fillId="0" borderId="10" xfId="0" applyFont="1" applyBorder="1" applyAlignment="1">
      <alignment wrapText="1"/>
    </xf>
    <xf numFmtId="4" fontId="4" fillId="0" borderId="14" xfId="0" applyNumberFormat="1" applyFont="1" applyBorder="1"/>
    <xf numFmtId="164" fontId="7" fillId="0" borderId="14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wrapText="1"/>
    </xf>
    <xf numFmtId="164" fontId="14" fillId="0" borderId="14" xfId="0" applyNumberFormat="1" applyFont="1" applyBorder="1"/>
    <xf numFmtId="164" fontId="14" fillId="0" borderId="14" xfId="0" applyNumberFormat="1" applyFont="1" applyBorder="1" applyAlignment="1">
      <alignment vertical="top"/>
    </xf>
    <xf numFmtId="164" fontId="0" fillId="0" borderId="14" xfId="0" applyNumberFormat="1" applyBorder="1"/>
    <xf numFmtId="0" fontId="5" fillId="0" borderId="13" xfId="0" applyFont="1" applyBorder="1" applyAlignment="1">
      <alignment wrapText="1"/>
    </xf>
    <xf numFmtId="165" fontId="5" fillId="0" borderId="14" xfId="0" applyNumberFormat="1" applyFont="1" applyBorder="1"/>
    <xf numFmtId="165" fontId="5" fillId="0" borderId="10" xfId="0" applyNumberFormat="1" applyFont="1" applyBorder="1"/>
    <xf numFmtId="10" fontId="4" fillId="0" borderId="6" xfId="3" applyNumberFormat="1" applyFont="1" applyBorder="1"/>
    <xf numFmtId="4" fontId="4" fillId="0" borderId="6" xfId="0" applyNumberFormat="1" applyFont="1" applyBorder="1"/>
    <xf numFmtId="4" fontId="4" fillId="0" borderId="10" xfId="0" applyNumberFormat="1" applyFont="1" applyBorder="1"/>
    <xf numFmtId="4" fontId="4" fillId="0" borderId="10" xfId="0" applyNumberFormat="1" applyFont="1" applyBorder="1" applyAlignment="1">
      <alignment horizontal="center"/>
    </xf>
    <xf numFmtId="10" fontId="4" fillId="0" borderId="0" xfId="3" applyNumberFormat="1" applyFont="1"/>
    <xf numFmtId="10" fontId="4" fillId="0" borderId="6" xfId="0" applyNumberFormat="1" applyFont="1" applyBorder="1"/>
    <xf numFmtId="167" fontId="14" fillId="0" borderId="0" xfId="0" applyNumberFormat="1" applyFont="1" applyBorder="1" applyAlignment="1">
      <alignment horizontal="center"/>
    </xf>
    <xf numFmtId="14" fontId="14" fillId="0" borderId="0" xfId="0" applyNumberFormat="1" applyFont="1" applyFill="1" applyBorder="1" applyAlignment="1">
      <alignment horizontal="center"/>
    </xf>
    <xf numFmtId="168" fontId="4" fillId="0" borderId="6" xfId="2" applyNumberFormat="1" applyFont="1" applyBorder="1"/>
    <xf numFmtId="168" fontId="4" fillId="0" borderId="10" xfId="2" applyNumberFormat="1" applyFont="1" applyBorder="1"/>
    <xf numFmtId="164" fontId="14" fillId="0" borderId="6" xfId="0" applyNumberFormat="1" applyFont="1" applyBorder="1"/>
    <xf numFmtId="44" fontId="16" fillId="0" borderId="6" xfId="0" applyNumberFormat="1" applyFont="1" applyBorder="1"/>
    <xf numFmtId="10" fontId="5" fillId="0" borderId="6" xfId="0" applyNumberFormat="1" applyFont="1" applyBorder="1"/>
    <xf numFmtId="164" fontId="5" fillId="0" borderId="9" xfId="0" applyNumberFormat="1" applyFont="1" applyBorder="1"/>
    <xf numFmtId="166" fontId="4" fillId="0" borderId="0" xfId="1" applyNumberFormat="1" applyFont="1" applyBorder="1"/>
    <xf numFmtId="37" fontId="4" fillId="0" borderId="0" xfId="1" applyNumberFormat="1" applyFont="1"/>
    <xf numFmtId="37" fontId="4" fillId="0" borderId="14" xfId="1" applyNumberFormat="1" applyFont="1" applyBorder="1"/>
    <xf numFmtId="37" fontId="4" fillId="0" borderId="2" xfId="1" applyNumberFormat="1" applyFont="1" applyBorder="1"/>
    <xf numFmtId="37" fontId="4" fillId="0" borderId="13" xfId="1" applyNumberFormat="1" applyFont="1" applyBorder="1"/>
    <xf numFmtId="0" fontId="4" fillId="0" borderId="13" xfId="0" applyFont="1" applyBorder="1"/>
    <xf numFmtId="0" fontId="4" fillId="0" borderId="0" xfId="0" applyFont="1" applyAlignment="1">
      <alignment horizontal="center" wrapText="1"/>
    </xf>
    <xf numFmtId="0" fontId="4" fillId="0" borderId="10" xfId="0" applyFont="1" applyBorder="1"/>
    <xf numFmtId="0" fontId="4" fillId="0" borderId="0" xfId="0" applyFont="1" applyAlignment="1">
      <alignment horizontal="center"/>
    </xf>
    <xf numFmtId="4" fontId="5" fillId="0" borderId="3" xfId="0" applyNumberFormat="1" applyFont="1" applyBorder="1"/>
    <xf numFmtId="0" fontId="4" fillId="0" borderId="8" xfId="0" applyFont="1" applyFill="1" applyBorder="1" applyAlignment="1">
      <alignment horizontal="right"/>
    </xf>
    <xf numFmtId="0" fontId="4" fillId="0" borderId="0" xfId="0" applyFont="1" applyFill="1" applyAlignment="1">
      <alignment horizontal="right"/>
    </xf>
    <xf numFmtId="0" fontId="0" fillId="0" borderId="0" xfId="0" applyFill="1" applyBorder="1"/>
    <xf numFmtId="2" fontId="4" fillId="0" borderId="0" xfId="0" applyNumberFormat="1" applyFont="1" applyFill="1"/>
    <xf numFmtId="3" fontId="4" fillId="0" borderId="14" xfId="0" applyNumberFormat="1" applyFont="1" applyFill="1" applyBorder="1" applyAlignment="1">
      <alignment horizontal="right"/>
    </xf>
    <xf numFmtId="0" fontId="4" fillId="0" borderId="14" xfId="0" applyFont="1" applyFill="1" applyBorder="1"/>
    <xf numFmtId="164" fontId="4" fillId="0" borderId="0" xfId="0" applyNumberFormat="1" applyFont="1" applyFill="1"/>
    <xf numFmtId="1" fontId="4" fillId="0" borderId="0" xfId="0" applyNumberFormat="1" applyFont="1" applyAlignment="1">
      <alignment horizontal="right"/>
    </xf>
    <xf numFmtId="1" fontId="4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1" fontId="4" fillId="0" borderId="0" xfId="0" applyNumberFormat="1" applyFont="1" applyBorder="1" applyAlignment="1">
      <alignment horizontal="right" vertical="top"/>
    </xf>
    <xf numFmtId="0" fontId="4" fillId="0" borderId="0" xfId="0" applyNumberFormat="1" applyFont="1" applyBorder="1" applyAlignment="1">
      <alignment horizontal="right"/>
    </xf>
    <xf numFmtId="14" fontId="14" fillId="0" borderId="0" xfId="0" applyNumberFormat="1" applyFont="1" applyBorder="1" applyAlignment="1">
      <alignment horizontal="center"/>
    </xf>
    <xf numFmtId="0" fontId="18" fillId="0" borderId="0" xfId="0" applyFont="1" applyBorder="1"/>
    <xf numFmtId="0" fontId="18" fillId="0" borderId="0" xfId="0" applyFont="1"/>
    <xf numFmtId="168" fontId="5" fillId="0" borderId="15" xfId="2" applyNumberFormat="1" applyFont="1" applyBorder="1"/>
    <xf numFmtId="168" fontId="5" fillId="0" borderId="5" xfId="2" applyNumberFormat="1" applyFont="1" applyBorder="1"/>
    <xf numFmtId="168" fontId="5" fillId="0" borderId="4" xfId="2" applyNumberFormat="1" applyFont="1" applyBorder="1"/>
    <xf numFmtId="168" fontId="5" fillId="0" borderId="7" xfId="2" applyNumberFormat="1" applyFont="1" applyBorder="1"/>
    <xf numFmtId="0" fontId="4" fillId="0" borderId="19" xfId="0" applyFont="1" applyBorder="1" applyAlignment="1">
      <alignment horizontal="center" wrapText="1"/>
    </xf>
    <xf numFmtId="2" fontId="14" fillId="0" borderId="0" xfId="0" applyNumberFormat="1" applyFont="1" applyAlignment="1">
      <alignment horizontal="center"/>
    </xf>
    <xf numFmtId="10" fontId="4" fillId="0" borderId="0" xfId="3" applyNumberFormat="1" applyFont="1" applyFill="1"/>
    <xf numFmtId="166" fontId="4" fillId="0" borderId="0" xfId="0" applyNumberFormat="1" applyFont="1"/>
    <xf numFmtId="2" fontId="4" fillId="0" borderId="8" xfId="0" applyNumberFormat="1" applyFont="1" applyFill="1" applyBorder="1" applyAlignment="1">
      <alignment horizontal="right"/>
    </xf>
    <xf numFmtId="2" fontId="4" fillId="0" borderId="14" xfId="0" applyNumberFormat="1" applyFont="1" applyFill="1" applyBorder="1" applyAlignment="1">
      <alignment horizontal="center"/>
    </xf>
    <xf numFmtId="2" fontId="4" fillId="0" borderId="0" xfId="0" applyNumberFormat="1" applyFont="1" applyFill="1" applyBorder="1"/>
    <xf numFmtId="4" fontId="4" fillId="0" borderId="0" xfId="0" applyNumberFormat="1" applyFont="1" applyFill="1" applyBorder="1"/>
    <xf numFmtId="0" fontId="4" fillId="0" borderId="0" xfId="0" applyFont="1" applyFill="1" applyBorder="1"/>
    <xf numFmtId="0" fontId="5" fillId="0" borderId="8" xfId="0" applyFont="1" applyFill="1" applyBorder="1" applyAlignment="1">
      <alignment horizontal="right"/>
    </xf>
    <xf numFmtId="10" fontId="5" fillId="0" borderId="11" xfId="0" applyNumberFormat="1" applyFont="1" applyFill="1" applyBorder="1"/>
    <xf numFmtId="165" fontId="5" fillId="0" borderId="8" xfId="0" applyNumberFormat="1" applyFont="1" applyFill="1" applyBorder="1" applyAlignment="1">
      <alignment horizontal="right"/>
    </xf>
    <xf numFmtId="165" fontId="5" fillId="0" borderId="0" xfId="0" applyNumberFormat="1" applyFont="1" applyFill="1"/>
    <xf numFmtId="165" fontId="5" fillId="0" borderId="14" xfId="0" applyNumberFormat="1" applyFont="1" applyFill="1" applyBorder="1"/>
    <xf numFmtId="165" fontId="4" fillId="0" borderId="0" xfId="0" applyNumberFormat="1" applyFont="1" applyFill="1" applyBorder="1"/>
    <xf numFmtId="165" fontId="4" fillId="0" borderId="0" xfId="0" applyNumberFormat="1" applyFont="1" applyFill="1"/>
    <xf numFmtId="0" fontId="5" fillId="0" borderId="0" xfId="0" applyFont="1" applyFill="1"/>
    <xf numFmtId="164" fontId="5" fillId="0" borderId="0" xfId="0" applyNumberFormat="1" applyFont="1" applyFill="1"/>
    <xf numFmtId="0" fontId="5" fillId="0" borderId="14" xfId="0" applyFont="1" applyFill="1" applyBorder="1"/>
    <xf numFmtId="0" fontId="5" fillId="0" borderId="0" xfId="0" applyFont="1" applyFill="1" applyBorder="1"/>
    <xf numFmtId="164" fontId="5" fillId="0" borderId="11" xfId="0" applyNumberFormat="1" applyFont="1" applyFill="1" applyBorder="1"/>
    <xf numFmtId="37" fontId="4" fillId="0" borderId="0" xfId="1" applyNumberFormat="1" applyFont="1" applyBorder="1"/>
    <xf numFmtId="3" fontId="4" fillId="0" borderId="14" xfId="0" applyNumberFormat="1" applyFont="1" applyBorder="1" applyAlignment="1">
      <alignment horizontal="right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2" fontId="4" fillId="0" borderId="0" xfId="0" applyNumberFormat="1" applyFont="1"/>
    <xf numFmtId="7" fontId="4" fillId="0" borderId="0" xfId="2" applyNumberFormat="1" applyFont="1"/>
    <xf numFmtId="7" fontId="16" fillId="0" borderId="0" xfId="2" applyNumberFormat="1" applyFont="1" applyBorder="1"/>
    <xf numFmtId="164" fontId="5" fillId="0" borderId="0" xfId="0" applyNumberFormat="1" applyFont="1" applyBorder="1" applyAlignment="1">
      <alignment horizontal="right"/>
    </xf>
    <xf numFmtId="3" fontId="4" fillId="0" borderId="0" xfId="1" applyNumberFormat="1" applyFont="1"/>
    <xf numFmtId="10" fontId="4" fillId="0" borderId="0" xfId="0" applyNumberFormat="1" applyFont="1" applyFill="1"/>
    <xf numFmtId="2" fontId="4" fillId="0" borderId="14" xfId="0" applyNumberFormat="1" applyFont="1" applyFill="1" applyBorder="1"/>
    <xf numFmtId="0" fontId="5" fillId="0" borderId="8" xfId="0" applyFont="1" applyBorder="1" applyAlignment="1">
      <alignment horizontal="right"/>
    </xf>
    <xf numFmtId="0" fontId="5" fillId="0" borderId="8" xfId="0" applyFont="1" applyBorder="1" applyAlignment="1">
      <alignment horizontal="right" vertical="center"/>
    </xf>
    <xf numFmtId="0" fontId="5" fillId="0" borderId="2" xfId="0" applyFont="1" applyBorder="1" applyAlignment="1">
      <alignment horizontal="right"/>
    </xf>
    <xf numFmtId="0" fontId="2" fillId="0" borderId="0" xfId="0" applyFont="1"/>
    <xf numFmtId="166" fontId="5" fillId="0" borderId="6" xfId="1" applyNumberFormat="1" applyFont="1" applyBorder="1"/>
    <xf numFmtId="3" fontId="5" fillId="0" borderId="6" xfId="0" applyNumberFormat="1" applyFont="1" applyBorder="1"/>
    <xf numFmtId="0" fontId="2" fillId="0" borderId="0" xfId="0" applyFont="1" applyFill="1"/>
    <xf numFmtId="0" fontId="2" fillId="0" borderId="0" xfId="0" applyFont="1" applyFill="1" applyBorder="1"/>
    <xf numFmtId="164" fontId="2" fillId="0" borderId="0" xfId="0" applyNumberFormat="1" applyFont="1" applyFill="1"/>
    <xf numFmtId="0" fontId="2" fillId="0" borderId="14" xfId="0" applyFont="1" applyFill="1" applyBorder="1"/>
    <xf numFmtId="0" fontId="6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18" xfId="0" applyBorder="1" applyAlignment="1">
      <alignment horizontal="right"/>
    </xf>
    <xf numFmtId="0" fontId="6" fillId="0" borderId="0" xfId="0" applyFont="1" applyBorder="1" applyAlignment="1">
      <alignment horizontal="center" wrapText="1"/>
    </xf>
    <xf numFmtId="0" fontId="6" fillId="0" borderId="18" xfId="0" applyFont="1" applyBorder="1" applyAlignment="1">
      <alignment horizontal="center" wrapText="1"/>
    </xf>
    <xf numFmtId="0" fontId="6" fillId="0" borderId="0" xfId="0" applyNumberFormat="1" applyFont="1" applyBorder="1" applyAlignment="1">
      <alignment horizontal="center" wrapText="1"/>
    </xf>
    <xf numFmtId="0" fontId="6" fillId="0" borderId="18" xfId="0" applyNumberFormat="1" applyFont="1" applyBorder="1" applyAlignment="1">
      <alignment horizontal="center" wrapText="1"/>
    </xf>
    <xf numFmtId="0" fontId="3" fillId="0" borderId="15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5" fillId="0" borderId="8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right"/>
    </xf>
    <xf numFmtId="0" fontId="3" fillId="0" borderId="0" xfId="0" applyFont="1" applyBorder="1" applyAlignment="1">
      <alignment horizontal="left" vertical="top"/>
    </xf>
    <xf numFmtId="0" fontId="4" fillId="0" borderId="15" xfId="0" applyFont="1" applyFill="1" applyBorder="1" applyAlignment="1">
      <alignment horizontal="left" wrapText="1"/>
    </xf>
    <xf numFmtId="0" fontId="4" fillId="0" borderId="11" xfId="0" applyFont="1" applyFill="1" applyBorder="1" applyAlignment="1">
      <alignment horizontal="left" wrapText="1"/>
    </xf>
    <xf numFmtId="0" fontId="4" fillId="0" borderId="16" xfId="0" applyFont="1" applyFill="1" applyBorder="1" applyAlignment="1"/>
    <xf numFmtId="0" fontId="7" fillId="0" borderId="11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11" fillId="0" borderId="15" xfId="0" applyFont="1" applyBorder="1" applyAlignment="1">
      <alignment horizontal="left" vertical="top"/>
    </xf>
    <xf numFmtId="0" fontId="11" fillId="0" borderId="11" xfId="0" applyFont="1" applyBorder="1" applyAlignment="1">
      <alignment horizontal="left" vertical="top"/>
    </xf>
    <xf numFmtId="0" fontId="11" fillId="0" borderId="16" xfId="0" applyFont="1" applyBorder="1" applyAlignment="1">
      <alignment horizontal="left" vertical="top"/>
    </xf>
    <xf numFmtId="0" fontId="11" fillId="0" borderId="8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/>
    </xf>
    <xf numFmtId="0" fontId="11" fillId="0" borderId="2" xfId="0" applyFont="1" applyBorder="1" applyAlignment="1">
      <alignment horizontal="left" vertical="top"/>
    </xf>
    <xf numFmtId="0" fontId="11" fillId="0" borderId="13" xfId="0" applyFont="1" applyBorder="1" applyAlignment="1">
      <alignment horizontal="left" vertical="top"/>
    </xf>
    <xf numFmtId="0" fontId="7" fillId="0" borderId="15" xfId="0" applyFont="1" applyBorder="1" applyAlignment="1">
      <alignment horizontal="right"/>
    </xf>
    <xf numFmtId="0" fontId="7" fillId="0" borderId="12" xfId="0" applyFont="1" applyBorder="1" applyAlignment="1">
      <alignment horizontal="right"/>
    </xf>
    <xf numFmtId="0" fontId="7" fillId="0" borderId="11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12" fillId="0" borderId="11" xfId="0" applyFont="1" applyBorder="1" applyAlignment="1">
      <alignment horizontal="left" vertical="top"/>
    </xf>
    <xf numFmtId="0" fontId="12" fillId="0" borderId="16" xfId="0" applyFont="1" applyBorder="1" applyAlignment="1">
      <alignment horizontal="left" vertical="top"/>
    </xf>
    <xf numFmtId="0" fontId="12" fillId="0" borderId="12" xfId="0" applyFont="1" applyBorder="1" applyAlignment="1">
      <alignment horizontal="left" vertical="top"/>
    </xf>
    <xf numFmtId="0" fontId="12" fillId="0" borderId="2" xfId="0" applyFont="1" applyBorder="1" applyAlignment="1">
      <alignment horizontal="left" vertical="top"/>
    </xf>
    <xf numFmtId="0" fontId="12" fillId="0" borderId="13" xfId="0" applyFont="1" applyBorder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7" fillId="0" borderId="8" xfId="0" applyFont="1" applyBorder="1" applyAlignment="1">
      <alignment horizontal="right"/>
    </xf>
    <xf numFmtId="0" fontId="7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4" fillId="0" borderId="11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17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3" fillId="0" borderId="1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1" xfId="0" applyBorder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5" fillId="0" borderId="8" xfId="0" applyFont="1" applyBorder="1" applyAlignment="1">
      <alignment horizontal="right"/>
    </xf>
    <xf numFmtId="0" fontId="15" fillId="0" borderId="12" xfId="0" applyFont="1" applyBorder="1" applyAlignment="1">
      <alignment horizontal="right"/>
    </xf>
    <xf numFmtId="164" fontId="15" fillId="0" borderId="0" xfId="0" applyNumberFormat="1" applyFont="1" applyBorder="1" applyAlignment="1">
      <alignment horizontal="center" vertical="top"/>
    </xf>
    <xf numFmtId="0" fontId="6" fillId="0" borderId="15" xfId="0" applyFont="1" applyBorder="1" applyAlignment="1">
      <alignment horizontal="right"/>
    </xf>
    <xf numFmtId="0" fontId="13" fillId="0" borderId="12" xfId="0" applyFont="1" applyBorder="1" applyAlignment="1">
      <alignment horizontal="right"/>
    </xf>
    <xf numFmtId="0" fontId="6" fillId="0" borderId="1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164" fontId="6" fillId="0" borderId="11" xfId="0" applyNumberFormat="1" applyFont="1" applyBorder="1" applyAlignment="1">
      <alignment horizontal="center"/>
    </xf>
    <xf numFmtId="164" fontId="6" fillId="0" borderId="16" xfId="0" applyNumberFormat="1" applyFont="1" applyBorder="1" applyAlignment="1">
      <alignment horizontal="center"/>
    </xf>
    <xf numFmtId="164" fontId="7" fillId="0" borderId="11" xfId="0" applyNumberFormat="1" applyFont="1" applyBorder="1" applyAlignment="1">
      <alignment horizontal="center"/>
    </xf>
    <xf numFmtId="164" fontId="6" fillId="0" borderId="11" xfId="0" applyNumberFormat="1" applyFont="1" applyBorder="1" applyAlignment="1">
      <alignment horizontal="left" wrapText="1"/>
    </xf>
    <xf numFmtId="164" fontId="6" fillId="0" borderId="2" xfId="0" applyNumberFormat="1" applyFont="1" applyBorder="1" applyAlignment="1">
      <alignment horizontal="left" wrapText="1"/>
    </xf>
    <xf numFmtId="0" fontId="11" fillId="0" borderId="12" xfId="0" applyFont="1" applyBorder="1" applyAlignment="1">
      <alignment horizontal="left" vertical="top"/>
    </xf>
    <xf numFmtId="0" fontId="6" fillId="0" borderId="11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6" fillId="0" borderId="12" xfId="0" applyFont="1" applyBorder="1" applyAlignment="1">
      <alignment horizontal="right"/>
    </xf>
    <xf numFmtId="164" fontId="7" fillId="0" borderId="16" xfId="0" applyNumberFormat="1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zoomScaleNormal="100" workbookViewId="0">
      <pane xSplit="1" ySplit="6" topLeftCell="B31" activePane="bottomRight" state="frozen"/>
      <selection pane="topRight" activeCell="B1" sqref="B1"/>
      <selection pane="bottomLeft" activeCell="A7" sqref="A7"/>
      <selection pane="bottomRight" activeCell="J27" sqref="J27"/>
    </sheetView>
  </sheetViews>
  <sheetFormatPr defaultRowHeight="13" x14ac:dyDescent="0.3"/>
  <cols>
    <col min="1" max="1" width="19.1796875" style="1" customWidth="1"/>
    <col min="2" max="13" width="8.7265625" style="29" customWidth="1"/>
    <col min="14" max="14" width="8" style="1" customWidth="1"/>
  </cols>
  <sheetData>
    <row r="1" spans="1:14" ht="13" customHeight="1" x14ac:dyDescent="0.3">
      <c r="A1" s="324" t="s">
        <v>0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</row>
    <row r="2" spans="1:14" ht="13" customHeight="1" x14ac:dyDescent="0.3">
      <c r="A2" s="326"/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</row>
    <row r="3" spans="1:14" ht="13" customHeight="1" x14ac:dyDescent="0.3">
      <c r="A3" s="328"/>
      <c r="B3" s="317">
        <v>2003</v>
      </c>
      <c r="C3" s="317">
        <v>2004</v>
      </c>
      <c r="D3" s="317">
        <v>2005</v>
      </c>
      <c r="E3" s="317">
        <v>2006</v>
      </c>
      <c r="F3" s="317">
        <v>2007</v>
      </c>
      <c r="G3" s="317">
        <v>2008</v>
      </c>
      <c r="H3" s="317">
        <v>2009</v>
      </c>
      <c r="I3" s="317">
        <v>2010</v>
      </c>
      <c r="J3" s="317">
        <v>2011</v>
      </c>
      <c r="K3" s="317">
        <v>2012</v>
      </c>
      <c r="L3" s="320" t="s">
        <v>282</v>
      </c>
      <c r="M3" s="322" t="s">
        <v>283</v>
      </c>
    </row>
    <row r="4" spans="1:14" ht="13" customHeight="1" x14ac:dyDescent="0.3">
      <c r="A4" s="328"/>
      <c r="B4" s="317"/>
      <c r="C4" s="317"/>
      <c r="D4" s="317"/>
      <c r="E4" s="317"/>
      <c r="F4" s="317"/>
      <c r="G4" s="318"/>
      <c r="H4" s="318"/>
      <c r="I4" s="318"/>
      <c r="J4" s="318"/>
      <c r="K4" s="318"/>
      <c r="L4" s="320"/>
      <c r="M4" s="322"/>
    </row>
    <row r="5" spans="1:14" ht="13" customHeight="1" x14ac:dyDescent="0.3">
      <c r="A5" s="328"/>
      <c r="B5" s="317"/>
      <c r="C5" s="317"/>
      <c r="D5" s="317"/>
      <c r="E5" s="317"/>
      <c r="F5" s="317"/>
      <c r="G5" s="318"/>
      <c r="H5" s="318"/>
      <c r="I5" s="318"/>
      <c r="J5" s="318"/>
      <c r="K5" s="318"/>
      <c r="L5" s="320"/>
      <c r="M5" s="322"/>
    </row>
    <row r="6" spans="1:14" ht="13" customHeight="1" thickBot="1" x14ac:dyDescent="0.35">
      <c r="A6" s="329"/>
      <c r="B6" s="330"/>
      <c r="C6" s="330"/>
      <c r="D6" s="330"/>
      <c r="E6" s="330"/>
      <c r="F6" s="330"/>
      <c r="G6" s="319"/>
      <c r="H6" s="319"/>
      <c r="I6" s="319"/>
      <c r="J6" s="319"/>
      <c r="K6" s="319"/>
      <c r="L6" s="321"/>
      <c r="M6" s="323"/>
    </row>
    <row r="7" spans="1:14" s="134" customFormat="1" ht="13" customHeight="1" thickTop="1" x14ac:dyDescent="0.25">
      <c r="A7" s="2" t="s">
        <v>1</v>
      </c>
      <c r="B7" s="4"/>
      <c r="C7" s="3"/>
      <c r="D7" s="5"/>
      <c r="E7" s="4"/>
      <c r="F7" s="4"/>
      <c r="G7" s="4"/>
      <c r="H7" s="4"/>
      <c r="I7" s="4"/>
      <c r="J7" s="4"/>
      <c r="K7" s="4"/>
      <c r="L7" s="5"/>
      <c r="M7" s="5"/>
      <c r="N7" s="9"/>
    </row>
    <row r="8" spans="1:14" s="134" customFormat="1" ht="13" customHeight="1" x14ac:dyDescent="0.25">
      <c r="A8" s="6" t="s">
        <v>2</v>
      </c>
      <c r="B8" s="6">
        <v>4496334</v>
      </c>
      <c r="C8" s="7">
        <v>4526847</v>
      </c>
      <c r="D8" s="6">
        <v>4547289</v>
      </c>
      <c r="E8" s="6">
        <v>4287768</v>
      </c>
      <c r="F8" s="6">
        <v>4293204</v>
      </c>
      <c r="G8" s="6">
        <v>4410796</v>
      </c>
      <c r="H8" s="13">
        <v>4502605</v>
      </c>
      <c r="I8" s="13">
        <v>4529426</v>
      </c>
      <c r="J8" s="13">
        <v>4574836</v>
      </c>
      <c r="K8" s="135">
        <v>4601893</v>
      </c>
      <c r="L8" s="136">
        <f>K8-J8</f>
        <v>27057</v>
      </c>
      <c r="M8" s="138">
        <f>L8/J8</f>
        <v>5.9143103709072848E-3</v>
      </c>
      <c r="N8" s="9"/>
    </row>
    <row r="9" spans="1:14" s="134" customFormat="1" ht="13" customHeight="1" x14ac:dyDescent="0.25">
      <c r="A9" s="8" t="s">
        <v>3</v>
      </c>
      <c r="B9" s="8">
        <v>65</v>
      </c>
      <c r="C9" s="9">
        <v>66</v>
      </c>
      <c r="D9" s="8">
        <v>67</v>
      </c>
      <c r="E9" s="8">
        <v>67</v>
      </c>
      <c r="F9" s="8">
        <v>67</v>
      </c>
      <c r="G9" s="8">
        <v>68</v>
      </c>
      <c r="H9" s="8">
        <v>68</v>
      </c>
      <c r="I9" s="8">
        <v>68</v>
      </c>
      <c r="J9" s="8">
        <v>68</v>
      </c>
      <c r="K9" s="8">
        <v>68</v>
      </c>
      <c r="L9" s="8">
        <f t="shared" ref="L9:L11" si="0">K9-J9</f>
        <v>0</v>
      </c>
      <c r="M9" s="25"/>
      <c r="N9" s="9"/>
    </row>
    <row r="10" spans="1:14" s="134" customFormat="1" ht="13" customHeight="1" x14ac:dyDescent="0.25">
      <c r="A10" s="8" t="s">
        <v>4</v>
      </c>
      <c r="B10" s="8">
        <v>336</v>
      </c>
      <c r="C10" s="9">
        <v>346</v>
      </c>
      <c r="D10" s="8">
        <v>332</v>
      </c>
      <c r="E10" s="8">
        <v>332</v>
      </c>
      <c r="F10" s="8">
        <v>333</v>
      </c>
      <c r="G10" s="8">
        <v>332</v>
      </c>
      <c r="H10" s="8">
        <v>336</v>
      </c>
      <c r="I10" s="8">
        <v>336</v>
      </c>
      <c r="J10" s="8">
        <v>339</v>
      </c>
      <c r="K10" s="8">
        <v>337</v>
      </c>
      <c r="L10" s="8">
        <f t="shared" si="0"/>
        <v>-2</v>
      </c>
      <c r="M10" s="25"/>
      <c r="N10" s="9"/>
    </row>
    <row r="11" spans="1:14" s="134" customFormat="1" ht="13" customHeight="1" x14ac:dyDescent="0.25">
      <c r="A11" s="8" t="s">
        <v>5</v>
      </c>
      <c r="B11" s="8">
        <v>28</v>
      </c>
      <c r="C11" s="9">
        <v>26</v>
      </c>
      <c r="D11" s="8">
        <v>27</v>
      </c>
      <c r="E11" s="8">
        <v>26</v>
      </c>
      <c r="F11" s="8">
        <v>29</v>
      </c>
      <c r="G11" s="8">
        <v>29</v>
      </c>
      <c r="H11" s="8">
        <v>28</v>
      </c>
      <c r="I11" s="8">
        <v>28</v>
      </c>
      <c r="J11" s="8">
        <v>28</v>
      </c>
      <c r="K11" s="8">
        <v>26</v>
      </c>
      <c r="L11" s="8">
        <f t="shared" si="0"/>
        <v>-2</v>
      </c>
      <c r="M11" s="25"/>
      <c r="N11" s="9"/>
    </row>
    <row r="12" spans="1:14" s="134" customFormat="1" ht="13" customHeight="1" x14ac:dyDescent="0.25">
      <c r="A12" s="8"/>
      <c r="B12" s="8"/>
      <c r="C12" s="9"/>
      <c r="D12" s="8"/>
      <c r="E12" s="8"/>
      <c r="F12" s="8"/>
      <c r="G12" s="8"/>
      <c r="H12" s="8"/>
      <c r="I12" s="8"/>
      <c r="J12" s="8"/>
      <c r="K12" s="8"/>
      <c r="L12" s="8"/>
      <c r="M12" s="25"/>
      <c r="N12" s="9"/>
    </row>
    <row r="13" spans="1:14" s="134" customFormat="1" ht="13" customHeight="1" x14ac:dyDescent="0.25">
      <c r="A13" s="10" t="s">
        <v>100</v>
      </c>
      <c r="B13" s="12"/>
      <c r="C13" s="11"/>
      <c r="D13" s="12"/>
      <c r="E13" s="12"/>
      <c r="F13" s="12"/>
      <c r="G13" s="12"/>
      <c r="H13" s="12"/>
      <c r="I13" s="12"/>
      <c r="J13" s="12"/>
      <c r="K13" s="12"/>
      <c r="L13" s="12"/>
      <c r="M13" s="137"/>
      <c r="N13" s="9"/>
    </row>
    <row r="14" spans="1:14" s="134" customFormat="1" ht="13" customHeight="1" x14ac:dyDescent="0.25">
      <c r="A14" s="6" t="s">
        <v>156</v>
      </c>
      <c r="B14" s="6">
        <v>13298192</v>
      </c>
      <c r="C14" s="13">
        <v>14137233</v>
      </c>
      <c r="D14" s="7">
        <v>13926869</v>
      </c>
      <c r="E14" s="13">
        <v>13270826</v>
      </c>
      <c r="F14" s="6">
        <v>14449951</v>
      </c>
      <c r="G14" s="6">
        <v>14631927</v>
      </c>
      <c r="H14" s="6">
        <v>15591805</v>
      </c>
      <c r="I14" s="171">
        <v>16771877</v>
      </c>
      <c r="J14" s="171">
        <v>16370050</v>
      </c>
      <c r="K14" s="171">
        <v>16499017</v>
      </c>
      <c r="L14" s="136">
        <f>K14-J14</f>
        <v>128967</v>
      </c>
      <c r="M14" s="138">
        <f>L14/J14</f>
        <v>7.8782288386412998E-3</v>
      </c>
      <c r="N14" s="9"/>
    </row>
    <row r="15" spans="1:14" s="134" customFormat="1" ht="13" customHeight="1" x14ac:dyDescent="0.25">
      <c r="A15" s="14" t="s">
        <v>157</v>
      </c>
      <c r="B15" s="14">
        <v>2.9575632059362138</v>
      </c>
      <c r="C15" s="14">
        <v>3.1229756605425365</v>
      </c>
      <c r="D15" s="14">
        <v>3.0626751455647532</v>
      </c>
      <c r="E15" s="14">
        <v>3.095042922098397</v>
      </c>
      <c r="F15" s="14">
        <v>3.3657732080749017</v>
      </c>
      <c r="G15" s="14">
        <v>3.3172985102915664</v>
      </c>
      <c r="H15" s="14">
        <v>3.4628409554024837</v>
      </c>
      <c r="I15" s="14">
        <v>3.7028702974725718</v>
      </c>
      <c r="J15" s="14">
        <f>J14/J8</f>
        <v>3.5782812760938314</v>
      </c>
      <c r="K15" s="14">
        <f>K14/B45</f>
        <v>3.5677893330582728</v>
      </c>
      <c r="L15" s="16">
        <f t="shared" ref="L15" si="1">K15-J15</f>
        <v>-1.049194303555856E-2</v>
      </c>
      <c r="M15" s="25">
        <f>L15/J15</f>
        <v>-2.9321180270691035E-3</v>
      </c>
      <c r="N15" s="9"/>
    </row>
    <row r="16" spans="1:14" s="134" customFormat="1" ht="13" customHeight="1" x14ac:dyDescent="0.25">
      <c r="A16" s="14"/>
      <c r="B16" s="14"/>
      <c r="C16" s="15"/>
      <c r="D16" s="15"/>
      <c r="E16" s="14"/>
      <c r="F16" s="14"/>
      <c r="G16" s="14"/>
      <c r="H16" s="14"/>
      <c r="I16" s="14"/>
      <c r="J16" s="14"/>
      <c r="K16" s="14"/>
      <c r="L16" s="14"/>
      <c r="M16" s="25"/>
      <c r="N16" s="9"/>
    </row>
    <row r="17" spans="1:14" s="134" customFormat="1" ht="13" customHeight="1" x14ac:dyDescent="0.25">
      <c r="A17" s="10" t="s">
        <v>6</v>
      </c>
      <c r="B17" s="12"/>
      <c r="C17" s="11"/>
      <c r="D17" s="12"/>
      <c r="E17" s="12"/>
      <c r="F17" s="12"/>
      <c r="G17" s="12"/>
      <c r="H17" s="12"/>
      <c r="I17" s="12"/>
      <c r="J17" s="12"/>
      <c r="K17" s="12"/>
      <c r="L17" s="12"/>
      <c r="M17" s="137"/>
      <c r="N17" s="9"/>
    </row>
    <row r="18" spans="1:14" s="134" customFormat="1" ht="13" customHeight="1" x14ac:dyDescent="0.25">
      <c r="A18" s="6" t="s">
        <v>7</v>
      </c>
      <c r="B18" s="6">
        <v>12036326</v>
      </c>
      <c r="C18" s="13">
        <v>12569107</v>
      </c>
      <c r="D18" s="7">
        <v>12160117</v>
      </c>
      <c r="E18" s="13">
        <v>12133282</v>
      </c>
      <c r="F18" s="6">
        <v>12671154</v>
      </c>
      <c r="G18" s="6">
        <v>12922629</v>
      </c>
      <c r="H18" s="6">
        <v>12965493</v>
      </c>
      <c r="I18" s="171">
        <v>13278180</v>
      </c>
      <c r="J18" s="171">
        <v>13411401</v>
      </c>
      <c r="K18" s="171">
        <v>13880650</v>
      </c>
      <c r="L18" s="136">
        <f>K18-J18</f>
        <v>469249</v>
      </c>
      <c r="M18" s="138">
        <f>L18/J18</f>
        <v>3.4988812876447437E-2</v>
      </c>
      <c r="N18" s="9"/>
    </row>
    <row r="19" spans="1:14" s="134" customFormat="1" ht="13" customHeight="1" x14ac:dyDescent="0.25">
      <c r="A19" s="14" t="s">
        <v>8</v>
      </c>
      <c r="B19" s="14">
        <v>2.67</v>
      </c>
      <c r="C19" s="14">
        <v>2.78</v>
      </c>
      <c r="D19" s="15">
        <v>2.674398815886128</v>
      </c>
      <c r="E19" s="14">
        <v>2.8</v>
      </c>
      <c r="F19" s="14">
        <v>2.9514446553203619</v>
      </c>
      <c r="G19" s="14">
        <v>2.9297725399224994</v>
      </c>
      <c r="H19" s="14">
        <v>2.8795537250102994</v>
      </c>
      <c r="I19" s="14">
        <v>2.93153702036417</v>
      </c>
      <c r="J19" s="14">
        <v>2.92</v>
      </c>
      <c r="K19" s="14">
        <f>K18/B45</f>
        <v>3.0015870039963786</v>
      </c>
      <c r="L19" s="14">
        <f t="shared" ref="L19" si="2">K19-J19</f>
        <v>8.1587003996378638E-2</v>
      </c>
      <c r="M19" s="25"/>
      <c r="N19" s="9"/>
    </row>
    <row r="20" spans="1:14" s="134" customFormat="1" ht="13" customHeight="1" x14ac:dyDescent="0.25">
      <c r="A20" s="14"/>
      <c r="B20" s="14"/>
      <c r="C20" s="14"/>
      <c r="D20" s="15"/>
      <c r="E20" s="14"/>
      <c r="F20" s="14"/>
      <c r="G20" s="14"/>
      <c r="H20" s="14"/>
      <c r="I20" s="14"/>
      <c r="J20" s="14"/>
      <c r="K20" s="14"/>
      <c r="L20" s="14"/>
      <c r="M20" s="25"/>
      <c r="N20" s="9"/>
    </row>
    <row r="21" spans="1:14" s="134" customFormat="1" ht="13" customHeight="1" x14ac:dyDescent="0.25">
      <c r="A21" s="10" t="s">
        <v>9</v>
      </c>
      <c r="B21" s="12"/>
      <c r="C21" s="12"/>
      <c r="D21" s="11"/>
      <c r="E21" s="12"/>
      <c r="F21" s="12"/>
      <c r="G21" s="12"/>
      <c r="H21" s="12"/>
      <c r="I21" s="12"/>
      <c r="J21" s="12"/>
      <c r="K21" s="12"/>
      <c r="L21" s="12"/>
      <c r="M21" s="137"/>
      <c r="N21" s="9"/>
    </row>
    <row r="22" spans="1:14" s="134" customFormat="1" ht="13" customHeight="1" x14ac:dyDescent="0.25">
      <c r="A22" s="6" t="s">
        <v>7</v>
      </c>
      <c r="B22" s="6">
        <v>17775956</v>
      </c>
      <c r="C22" s="6">
        <v>19325155</v>
      </c>
      <c r="D22" s="7">
        <v>17717873</v>
      </c>
      <c r="E22" s="6">
        <v>17402620</v>
      </c>
      <c r="F22" s="6">
        <v>17619269</v>
      </c>
      <c r="G22" s="6">
        <v>17675680</v>
      </c>
      <c r="H22" s="6">
        <v>19008829</v>
      </c>
      <c r="I22" s="171">
        <v>19828262</v>
      </c>
      <c r="J22" s="171">
        <v>20649150</v>
      </c>
      <c r="K22" s="171">
        <v>20714168</v>
      </c>
      <c r="L22" s="136">
        <f>K22-J22</f>
        <v>65018</v>
      </c>
      <c r="M22" s="138">
        <f>L22/J22</f>
        <v>3.148701036120131E-3</v>
      </c>
      <c r="N22" s="9"/>
    </row>
    <row r="23" spans="1:14" s="134" customFormat="1" ht="13" customHeight="1" x14ac:dyDescent="0.25">
      <c r="A23" s="8" t="s">
        <v>8</v>
      </c>
      <c r="B23" s="8">
        <v>3.94</v>
      </c>
      <c r="C23" s="9">
        <v>4.2699999999999996</v>
      </c>
      <c r="D23" s="16">
        <v>3.9</v>
      </c>
      <c r="E23" s="14">
        <v>4.0199999999999996</v>
      </c>
      <c r="F23" s="14">
        <v>4.1039906326370703</v>
      </c>
      <c r="G23" s="14">
        <v>4.0073673776796754</v>
      </c>
      <c r="H23" s="14">
        <v>4.2217403036686543</v>
      </c>
      <c r="I23" s="14">
        <v>4.3776544754235971</v>
      </c>
      <c r="J23" s="14">
        <f>J22/J8</f>
        <v>4.5136372101644735</v>
      </c>
      <c r="K23" s="14">
        <f>K22/B45</f>
        <v>4.479284289092921</v>
      </c>
      <c r="L23" s="14"/>
      <c r="M23" s="25"/>
      <c r="N23" s="9"/>
    </row>
    <row r="24" spans="1:14" s="134" customFormat="1" ht="13" customHeight="1" x14ac:dyDescent="0.25">
      <c r="A24" s="10" t="s">
        <v>10</v>
      </c>
      <c r="B24" s="12"/>
      <c r="C24" s="11"/>
      <c r="D24" s="17"/>
      <c r="E24" s="12"/>
      <c r="F24" s="12"/>
      <c r="G24" s="12"/>
      <c r="H24" s="12"/>
      <c r="I24" s="12"/>
      <c r="J24" s="12"/>
      <c r="K24" s="173"/>
      <c r="L24" s="173"/>
      <c r="M24" s="138"/>
      <c r="N24" s="9"/>
    </row>
    <row r="25" spans="1:14" s="134" customFormat="1" ht="13" customHeight="1" x14ac:dyDescent="0.25">
      <c r="A25" s="14" t="s">
        <v>11</v>
      </c>
      <c r="B25" s="14">
        <v>325.60000000000002</v>
      </c>
      <c r="C25" s="18">
        <v>336.78</v>
      </c>
      <c r="D25" s="9">
        <v>319.48</v>
      </c>
      <c r="E25" s="8">
        <v>337</v>
      </c>
      <c r="F25" s="6">
        <v>353.3</v>
      </c>
      <c r="G25" s="6">
        <v>376</v>
      </c>
      <c r="H25" s="6">
        <v>370</v>
      </c>
      <c r="I25" s="171">
        <v>379</v>
      </c>
      <c r="J25" s="171">
        <v>386</v>
      </c>
      <c r="K25" s="13">
        <f>'Staff - 2012'!H73</f>
        <v>446</v>
      </c>
      <c r="L25" s="136">
        <f t="shared" ref="L25:L26" si="3">K25-J25</f>
        <v>60</v>
      </c>
      <c r="M25" s="138">
        <f t="shared" ref="M25:M26" si="4">L25/J25</f>
        <v>0.15544041450777202</v>
      </c>
      <c r="N25" s="9"/>
    </row>
    <row r="26" spans="1:14" s="134" customFormat="1" ht="13" customHeight="1" x14ac:dyDescent="0.25">
      <c r="A26" s="19" t="s">
        <v>12</v>
      </c>
      <c r="B26" s="19">
        <v>2302.04</v>
      </c>
      <c r="C26" s="19">
        <v>2302.4699999999998</v>
      </c>
      <c r="D26" s="20">
        <v>2108.15</v>
      </c>
      <c r="E26" s="19">
        <v>2191</v>
      </c>
      <c r="F26" s="19">
        <v>2241.8200000000002</v>
      </c>
      <c r="G26" s="19">
        <v>2293.16</v>
      </c>
      <c r="H26" s="19">
        <v>2296.16</v>
      </c>
      <c r="I26" s="172">
        <v>2373.23</v>
      </c>
      <c r="J26" s="172">
        <v>2435</v>
      </c>
      <c r="K26" s="254">
        <f>'Staff - 2012'!L73</f>
        <v>2564.7600000000011</v>
      </c>
      <c r="L26" s="176">
        <f t="shared" si="3"/>
        <v>129.76000000000113</v>
      </c>
      <c r="M26" s="174">
        <f t="shared" si="4"/>
        <v>5.3289527720739679E-2</v>
      </c>
      <c r="N26" s="9"/>
    </row>
    <row r="27" spans="1:14" s="134" customFormat="1" ht="13" customHeight="1" x14ac:dyDescent="0.25">
      <c r="A27" s="10" t="s">
        <v>13</v>
      </c>
      <c r="B27" s="12"/>
      <c r="C27" s="11"/>
      <c r="D27" s="12"/>
      <c r="E27" s="12"/>
      <c r="F27" s="12"/>
      <c r="G27" s="12"/>
      <c r="H27" s="12"/>
      <c r="I27" s="12"/>
      <c r="J27" s="12"/>
      <c r="K27" s="4"/>
      <c r="L27" s="4"/>
      <c r="M27" s="174"/>
      <c r="N27" s="9"/>
    </row>
    <row r="28" spans="1:14" s="134" customFormat="1" ht="13" customHeight="1" x14ac:dyDescent="0.25">
      <c r="A28" s="21" t="s">
        <v>14</v>
      </c>
      <c r="B28" s="187">
        <v>114420506</v>
      </c>
      <c r="C28" s="188">
        <v>109513035</v>
      </c>
      <c r="D28" s="187">
        <v>113710878</v>
      </c>
      <c r="E28" s="187">
        <v>136029127</v>
      </c>
      <c r="F28" s="187">
        <v>147362216</v>
      </c>
      <c r="G28" s="187">
        <v>159178892</v>
      </c>
      <c r="H28" s="187">
        <v>163108952</v>
      </c>
      <c r="I28" s="190">
        <v>198009395</v>
      </c>
      <c r="J28" s="190">
        <v>183558399</v>
      </c>
      <c r="K28" s="190">
        <f>'Operating Revenue I - 2012'!G73</f>
        <v>208869396</v>
      </c>
      <c r="L28" s="271">
        <f>K28-J28</f>
        <v>25310997</v>
      </c>
      <c r="M28" s="138">
        <f>L28/J28</f>
        <v>0.13789070474514217</v>
      </c>
      <c r="N28" s="9"/>
    </row>
    <row r="29" spans="1:14" s="134" customFormat="1" ht="13" customHeight="1" x14ac:dyDescent="0.25">
      <c r="A29" s="23" t="s">
        <v>15</v>
      </c>
      <c r="B29" s="180">
        <v>25.39</v>
      </c>
      <c r="C29" s="181">
        <v>24.19</v>
      </c>
      <c r="D29" s="180">
        <v>25.01</v>
      </c>
      <c r="E29" s="180">
        <v>31.39</v>
      </c>
      <c r="F29" s="180">
        <v>34.324531515390369</v>
      </c>
      <c r="G29" s="180">
        <v>36.088472919627208</v>
      </c>
      <c r="H29" s="180">
        <v>36.225463259601945</v>
      </c>
      <c r="I29" s="182">
        <v>43.716222541222663</v>
      </c>
      <c r="J29" s="182">
        <v>39.93</v>
      </c>
      <c r="K29" s="182">
        <f>K28/B45</f>
        <v>45.166448586065719</v>
      </c>
      <c r="L29" s="23"/>
      <c r="M29" s="175"/>
      <c r="N29" s="9"/>
    </row>
    <row r="30" spans="1:14" s="134" customFormat="1" ht="13" customHeight="1" x14ac:dyDescent="0.25">
      <c r="A30" s="21" t="s">
        <v>16</v>
      </c>
      <c r="B30" s="187">
        <v>125704894</v>
      </c>
      <c r="C30" s="188">
        <v>125536818</v>
      </c>
      <c r="D30" s="187">
        <v>131297534</v>
      </c>
      <c r="E30" s="187">
        <v>165961732</v>
      </c>
      <c r="F30" s="187">
        <v>174441543</v>
      </c>
      <c r="G30" s="197">
        <v>185166190</v>
      </c>
      <c r="H30" s="198">
        <v>177905003</v>
      </c>
      <c r="I30" s="198">
        <v>212686520</v>
      </c>
      <c r="J30" s="198">
        <v>196117197</v>
      </c>
      <c r="K30" s="198">
        <f>'Operating Revenue II - 2012'!G73</f>
        <v>220834801</v>
      </c>
      <c r="L30" s="273">
        <f>K30-J30</f>
        <v>24717604</v>
      </c>
      <c r="M30" s="175">
        <f>L30/J30</f>
        <v>0.12603486271527733</v>
      </c>
      <c r="N30" s="9"/>
    </row>
    <row r="31" spans="1:14" s="134" customFormat="1" ht="13" customHeight="1" x14ac:dyDescent="0.25">
      <c r="A31" s="23" t="s">
        <v>17</v>
      </c>
      <c r="B31" s="180">
        <v>27.89</v>
      </c>
      <c r="C31" s="181">
        <v>27.73</v>
      </c>
      <c r="D31" s="180">
        <v>28.88</v>
      </c>
      <c r="E31" s="180">
        <v>38.29</v>
      </c>
      <c r="F31" s="180">
        <v>40.632018185019859</v>
      </c>
      <c r="G31" s="183">
        <v>41.980220803682599</v>
      </c>
      <c r="H31" s="183">
        <v>39.511572300923575</v>
      </c>
      <c r="I31" s="182">
        <v>46.956616577906338</v>
      </c>
      <c r="J31" s="182">
        <v>42.66</v>
      </c>
      <c r="K31" s="182">
        <f>K30/B45</f>
        <v>47.753878147761554</v>
      </c>
      <c r="L31" s="111"/>
      <c r="M31" s="177"/>
      <c r="N31" s="9"/>
    </row>
    <row r="32" spans="1:14" s="134" customFormat="1" ht="13" customHeight="1" x14ac:dyDescent="0.25">
      <c r="A32" s="8"/>
      <c r="B32" s="23"/>
      <c r="C32" s="24"/>
      <c r="D32" s="23"/>
      <c r="E32" s="23"/>
      <c r="F32" s="23"/>
      <c r="G32" s="23"/>
      <c r="H32" s="23"/>
      <c r="I32" s="184"/>
      <c r="J32" s="184"/>
      <c r="K32" s="184"/>
      <c r="L32" s="23"/>
      <c r="M32" s="175"/>
      <c r="N32" s="9"/>
    </row>
    <row r="33" spans="1:14" s="134" customFormat="1" ht="13" customHeight="1" x14ac:dyDescent="0.25">
      <c r="A33" s="10" t="s">
        <v>18</v>
      </c>
      <c r="B33" s="185"/>
      <c r="C33" s="94"/>
      <c r="D33" s="185"/>
      <c r="E33" s="185"/>
      <c r="F33" s="185"/>
      <c r="G33" s="185"/>
      <c r="H33" s="185"/>
      <c r="I33" s="186"/>
      <c r="J33" s="186"/>
      <c r="K33" s="186"/>
      <c r="L33" s="185"/>
      <c r="M33" s="178"/>
      <c r="N33" s="9"/>
    </row>
    <row r="34" spans="1:14" s="134" customFormat="1" ht="13" customHeight="1" x14ac:dyDescent="0.25">
      <c r="A34" s="21" t="s">
        <v>10</v>
      </c>
      <c r="B34" s="187">
        <v>65591205</v>
      </c>
      <c r="C34" s="188">
        <v>70426360</v>
      </c>
      <c r="D34" s="189">
        <v>72060350</v>
      </c>
      <c r="E34" s="187">
        <v>70965986</v>
      </c>
      <c r="F34" s="187">
        <v>77476696</v>
      </c>
      <c r="G34" s="187">
        <v>82660697</v>
      </c>
      <c r="H34" s="187">
        <v>90671987</v>
      </c>
      <c r="I34" s="190">
        <v>96217892</v>
      </c>
      <c r="J34" s="190">
        <v>101986348</v>
      </c>
      <c r="K34" s="190">
        <f>'Operating Expenditures 1 - 2012'!F73</f>
        <v>107144095</v>
      </c>
      <c r="L34" s="274">
        <f>K34-J34</f>
        <v>5157747</v>
      </c>
      <c r="M34" s="179">
        <f>L34/J34</f>
        <v>5.0572915896547249E-2</v>
      </c>
      <c r="N34" s="9"/>
    </row>
    <row r="35" spans="1:14" s="134" customFormat="1" ht="13" customHeight="1" x14ac:dyDescent="0.25">
      <c r="A35" s="25" t="s">
        <v>19</v>
      </c>
      <c r="B35" s="191">
        <v>0.6</v>
      </c>
      <c r="C35" s="192">
        <v>0.6</v>
      </c>
      <c r="D35" s="191">
        <v>0.54879999999999995</v>
      </c>
      <c r="E35" s="191">
        <v>0.42759999999999998</v>
      </c>
      <c r="F35" s="191">
        <v>0.44414131328797063</v>
      </c>
      <c r="G35" s="191">
        <v>0.57949773645507852</v>
      </c>
      <c r="H35" s="193">
        <v>0.59869808239430355</v>
      </c>
      <c r="I35" s="193">
        <v>0.58340885062015413</v>
      </c>
      <c r="J35" s="193">
        <v>0.58640000000000003</v>
      </c>
      <c r="K35" s="193">
        <f>K34/K38</f>
        <v>0.5858721921470984</v>
      </c>
      <c r="L35" s="180"/>
      <c r="M35" s="175"/>
      <c r="N35" s="9"/>
    </row>
    <row r="36" spans="1:14" s="134" customFormat="1" ht="13" customHeight="1" x14ac:dyDescent="0.25">
      <c r="A36" s="21" t="s">
        <v>6</v>
      </c>
      <c r="B36" s="187">
        <v>13738172</v>
      </c>
      <c r="C36" s="188">
        <v>13657599</v>
      </c>
      <c r="D36" s="187">
        <v>12804188</v>
      </c>
      <c r="E36" s="187">
        <v>13701001</v>
      </c>
      <c r="F36" s="187">
        <v>14847293</v>
      </c>
      <c r="G36" s="187">
        <v>15611581</v>
      </c>
      <c r="H36" s="190">
        <v>17433717</v>
      </c>
      <c r="I36" s="190">
        <v>20040988</v>
      </c>
      <c r="J36" s="190">
        <v>19741958</v>
      </c>
      <c r="K36" s="190">
        <f>'Operating Expenditures 1 - 2012'!N73</f>
        <v>21001131</v>
      </c>
      <c r="L36" s="273">
        <f>K36-J36</f>
        <v>1259173</v>
      </c>
      <c r="M36" s="175">
        <f>L36/J36</f>
        <v>6.3781566144553645E-2</v>
      </c>
      <c r="N36" s="9"/>
    </row>
    <row r="37" spans="1:14" s="134" customFormat="1" ht="13" customHeight="1" x14ac:dyDescent="0.25">
      <c r="A37" s="25" t="s">
        <v>20</v>
      </c>
      <c r="B37" s="194">
        <v>0.12</v>
      </c>
      <c r="C37" s="195">
        <v>0.1164</v>
      </c>
      <c r="D37" s="194">
        <v>9.7500000000000003E-2</v>
      </c>
      <c r="E37" s="194">
        <v>8.2600000000000007E-2</v>
      </c>
      <c r="F37" s="194">
        <v>8.5113286346016781E-2</v>
      </c>
      <c r="G37" s="194">
        <v>0.10944591783426542</v>
      </c>
      <c r="H37" s="196">
        <v>0.1151130937155372</v>
      </c>
      <c r="I37" s="196">
        <v>0.1215167941360875</v>
      </c>
      <c r="J37" s="196">
        <v>0.1135</v>
      </c>
      <c r="K37" s="196">
        <f>K36/K38</f>
        <v>0.1148358073913302</v>
      </c>
      <c r="L37" s="180"/>
      <c r="M37" s="175"/>
      <c r="N37" s="9"/>
    </row>
    <row r="38" spans="1:14" s="134" customFormat="1" ht="13" customHeight="1" x14ac:dyDescent="0.25">
      <c r="A38" s="21" t="s">
        <v>16</v>
      </c>
      <c r="B38" s="187">
        <v>110147704</v>
      </c>
      <c r="C38" s="188">
        <v>116711112</v>
      </c>
      <c r="D38" s="187">
        <v>121666954</v>
      </c>
      <c r="E38" s="187">
        <v>127258778</v>
      </c>
      <c r="F38" s="187">
        <v>134722520</v>
      </c>
      <c r="G38" s="187">
        <v>142641967</v>
      </c>
      <c r="H38" s="190">
        <v>151448601</v>
      </c>
      <c r="I38" s="190">
        <v>164923607</v>
      </c>
      <c r="J38" s="190">
        <v>173909623</v>
      </c>
      <c r="K38" s="190">
        <f>'Operating Expenditures 2 - 2010'!O73</f>
        <v>182879639</v>
      </c>
      <c r="L38" s="273">
        <f>K38-J38</f>
        <v>8970016</v>
      </c>
      <c r="M38" s="175">
        <f>L38/J38</f>
        <v>5.1578606435136717E-2</v>
      </c>
      <c r="N38" s="9"/>
    </row>
    <row r="39" spans="1:14" s="134" customFormat="1" ht="13" customHeight="1" x14ac:dyDescent="0.25">
      <c r="A39" s="23" t="s">
        <v>17</v>
      </c>
      <c r="B39" s="180">
        <v>24.44</v>
      </c>
      <c r="C39" s="181">
        <v>25.93</v>
      </c>
      <c r="D39" s="180">
        <v>26.76</v>
      </c>
      <c r="E39" s="180">
        <v>38.29</v>
      </c>
      <c r="F39" s="180">
        <v>31.380414254715127</v>
      </c>
      <c r="G39" s="180">
        <v>32.339280030180497</v>
      </c>
      <c r="H39" s="180">
        <v>33.635773291239182</v>
      </c>
      <c r="I39" s="180">
        <v>36.411591005129566</v>
      </c>
      <c r="J39" s="180">
        <v>37.83</v>
      </c>
      <c r="K39" s="180">
        <f>K38/B45</f>
        <v>39.546357534982093</v>
      </c>
      <c r="L39" s="180"/>
      <c r="M39" s="25"/>
      <c r="N39" s="9"/>
    </row>
    <row r="40" spans="1:14" s="134" customFormat="1" ht="13" customHeight="1" x14ac:dyDescent="0.25">
      <c r="A40" s="4"/>
      <c r="B40" s="4"/>
      <c r="C40" s="3"/>
      <c r="D40" s="4"/>
      <c r="E40" s="4"/>
      <c r="F40" s="4"/>
      <c r="G40" s="8"/>
      <c r="H40" s="8"/>
      <c r="I40" s="8"/>
      <c r="J40" s="8"/>
      <c r="K40" s="8"/>
      <c r="L40" s="8"/>
      <c r="M40" s="25"/>
      <c r="N40" s="9"/>
    </row>
    <row r="41" spans="1:14" s="134" customFormat="1" ht="13" customHeight="1" x14ac:dyDescent="0.25">
      <c r="A41" s="26" t="s">
        <v>21</v>
      </c>
      <c r="B41" s="28">
        <v>18027008</v>
      </c>
      <c r="C41" s="27">
        <v>20702758</v>
      </c>
      <c r="D41" s="27">
        <v>17375050</v>
      </c>
      <c r="E41" s="27">
        <v>30016051</v>
      </c>
      <c r="F41" s="30">
        <v>18369936</v>
      </c>
      <c r="G41" s="28">
        <v>19431466</v>
      </c>
      <c r="H41" s="27">
        <v>25396826</v>
      </c>
      <c r="I41" s="27">
        <v>27956993</v>
      </c>
      <c r="J41" s="244">
        <v>20596051</v>
      </c>
      <c r="K41" s="244">
        <f>'Capital Rev &amp; Expend - 2012'!Q73</f>
        <v>38680088</v>
      </c>
      <c r="L41" s="272">
        <f>K41-J41</f>
        <v>18084037</v>
      </c>
      <c r="M41" s="137">
        <f>L41/J41</f>
        <v>0.87803419208857081</v>
      </c>
      <c r="N41" s="9"/>
    </row>
    <row r="42" spans="1:14" s="134" customFormat="1" ht="13" customHeight="1" x14ac:dyDescent="0.25">
      <c r="A42" s="9"/>
      <c r="N42" s="9"/>
    </row>
    <row r="43" spans="1:14" ht="13" customHeight="1" x14ac:dyDescent="0.3">
      <c r="I43" s="29" t="s">
        <v>229</v>
      </c>
    </row>
    <row r="44" spans="1:14" ht="13" customHeight="1" x14ac:dyDescent="0.3"/>
    <row r="45" spans="1:14" x14ac:dyDescent="0.3">
      <c r="B45" s="29">
        <v>4624437</v>
      </c>
    </row>
  </sheetData>
  <mergeCells count="14">
    <mergeCell ref="H3:H6"/>
    <mergeCell ref="I3:I6"/>
    <mergeCell ref="L3:L6"/>
    <mergeCell ref="M3:M6"/>
    <mergeCell ref="A1:M2"/>
    <mergeCell ref="A3:A6"/>
    <mergeCell ref="B3:B6"/>
    <mergeCell ref="C3:C6"/>
    <mergeCell ref="D3:D6"/>
    <mergeCell ref="E3:E6"/>
    <mergeCell ref="F3:F6"/>
    <mergeCell ref="G3:G6"/>
    <mergeCell ref="J3:J6"/>
    <mergeCell ref="K3:K6"/>
  </mergeCells>
  <phoneticPr fontId="2" type="noConversion"/>
  <printOptions horizontalCentered="1" verticalCentered="1" gridLines="1"/>
  <pageMargins left="0.75" right="0.75" top="0.75" bottom="0.75" header="0.5" footer="0.5"/>
  <pageSetup scale="94" orientation="landscape" r:id="rId1"/>
  <headerFooter alignWithMargins="0">
    <oddFooter>&amp;C&amp;"Garamond,Regular"&amp;P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1"/>
  <sheetViews>
    <sheetView zoomScaleNormal="100" workbookViewId="0">
      <pane xSplit="1" ySplit="4" topLeftCell="B63" activePane="bottomRight" state="frozen"/>
      <selection pane="topRight" activeCell="C1" sqref="C1"/>
      <selection pane="bottomLeft" activeCell="A3" sqref="A3"/>
      <selection pane="bottomRight" activeCell="D12" sqref="D12"/>
    </sheetView>
  </sheetViews>
  <sheetFormatPr defaultRowHeight="12.5" x14ac:dyDescent="0.25"/>
  <cols>
    <col min="1" max="1" width="29.81640625" customWidth="1"/>
    <col min="2" max="2" width="9.7265625" customWidth="1"/>
    <col min="3" max="3" width="1.81640625" bestFit="1" customWidth="1"/>
    <col min="4" max="4" width="7.1796875" style="206" customWidth="1"/>
    <col min="5" max="5" width="8.81640625" style="206" customWidth="1"/>
    <col min="6" max="6" width="8.81640625" style="270" customWidth="1"/>
    <col min="7" max="7" width="11.54296875" style="85" customWidth="1"/>
    <col min="8" max="8" width="9.81640625" style="85" customWidth="1"/>
    <col min="9" max="9" width="6.36328125" style="85" customWidth="1"/>
    <col min="10" max="10" width="8.54296875" style="85" customWidth="1"/>
    <col min="11" max="11" width="9.81640625" style="85" customWidth="1"/>
    <col min="12" max="12" width="9.54296875" style="227" customWidth="1"/>
    <col min="13" max="13" width="9" style="81" customWidth="1"/>
    <col min="14" max="14" width="8.81640625" style="81" customWidth="1"/>
    <col min="15" max="15" width="9.1796875" style="81"/>
    <col min="16" max="16" width="8.7265625" style="81" customWidth="1"/>
    <col min="17" max="17" width="9.54296875" style="81" customWidth="1"/>
    <col min="18" max="18" width="10.7265625" style="81" customWidth="1"/>
    <col min="19" max="19" width="10.26953125" style="81" customWidth="1"/>
    <col min="20" max="22" width="9.1796875" style="31"/>
  </cols>
  <sheetData>
    <row r="1" spans="1:22" ht="13" customHeight="1" x14ac:dyDescent="0.25">
      <c r="A1" s="324" t="s">
        <v>158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54"/>
    </row>
    <row r="2" spans="1:22" ht="13" customHeight="1" x14ac:dyDescent="0.25">
      <c r="A2" s="326"/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55"/>
    </row>
    <row r="3" spans="1:22" s="109" customFormat="1" ht="12.75" customHeight="1" x14ac:dyDescent="0.3">
      <c r="A3" s="356" t="s">
        <v>23</v>
      </c>
      <c r="B3" s="357" t="s">
        <v>2</v>
      </c>
      <c r="C3" s="120"/>
      <c r="D3" s="335" t="s">
        <v>159</v>
      </c>
      <c r="E3" s="335"/>
      <c r="F3" s="379"/>
      <c r="G3" s="108" t="s">
        <v>160</v>
      </c>
      <c r="H3" s="380" t="s">
        <v>66</v>
      </c>
      <c r="I3" s="380"/>
      <c r="J3" s="380"/>
      <c r="K3" s="380"/>
      <c r="L3" s="223" t="s">
        <v>161</v>
      </c>
      <c r="M3" s="107"/>
      <c r="N3" s="107"/>
      <c r="O3" s="107"/>
      <c r="P3" s="107"/>
      <c r="Q3" s="107"/>
      <c r="R3" s="107"/>
      <c r="S3" s="107"/>
      <c r="T3" s="107"/>
      <c r="U3" s="107"/>
      <c r="V3" s="107"/>
    </row>
    <row r="4" spans="1:22" s="69" customFormat="1" ht="48.75" customHeight="1" x14ac:dyDescent="0.3">
      <c r="A4" s="345"/>
      <c r="B4" s="347"/>
      <c r="C4" s="121"/>
      <c r="D4" s="202" t="s">
        <v>162</v>
      </c>
      <c r="E4" s="202" t="s">
        <v>163</v>
      </c>
      <c r="F4" s="110" t="s">
        <v>228</v>
      </c>
      <c r="G4" s="82" t="s">
        <v>164</v>
      </c>
      <c r="H4" s="82" t="s">
        <v>165</v>
      </c>
      <c r="I4" s="82" t="s">
        <v>166</v>
      </c>
      <c r="J4" s="82" t="s">
        <v>167</v>
      </c>
      <c r="K4" s="82" t="s">
        <v>168</v>
      </c>
      <c r="L4" s="224" t="s">
        <v>169</v>
      </c>
      <c r="M4" s="68"/>
      <c r="N4" s="68"/>
      <c r="O4" s="68"/>
      <c r="P4" s="68"/>
      <c r="Q4" s="68"/>
      <c r="R4" s="68"/>
      <c r="S4" s="68"/>
      <c r="T4" s="68"/>
      <c r="U4" s="68"/>
      <c r="V4" s="68"/>
    </row>
    <row r="5" spans="1:22" ht="13" customHeight="1" x14ac:dyDescent="0.3">
      <c r="A5" s="35" t="s">
        <v>240</v>
      </c>
      <c r="B5" s="37">
        <f>'General Information - 2012'!J4</f>
        <v>61912</v>
      </c>
      <c r="C5" s="37"/>
      <c r="D5" s="203">
        <v>4.25</v>
      </c>
      <c r="E5" s="263">
        <v>0</v>
      </c>
      <c r="F5" s="99">
        <v>2015</v>
      </c>
      <c r="G5" s="97">
        <v>1171577</v>
      </c>
      <c r="H5" s="97">
        <v>113781</v>
      </c>
      <c r="I5" s="97">
        <v>0</v>
      </c>
      <c r="J5" s="97">
        <v>4500</v>
      </c>
      <c r="K5" s="97">
        <v>118281</v>
      </c>
      <c r="L5" s="225">
        <v>0</v>
      </c>
    </row>
    <row r="6" spans="1:22" ht="13" customHeight="1" x14ac:dyDescent="0.3">
      <c r="A6" s="35" t="s">
        <v>32</v>
      </c>
      <c r="B6" s="37">
        <f>'General Information - 2012'!J5</f>
        <v>25539</v>
      </c>
      <c r="C6" s="37"/>
      <c r="D6" s="203">
        <v>10.81</v>
      </c>
      <c r="E6" s="263">
        <v>0</v>
      </c>
      <c r="F6" s="99">
        <v>2022</v>
      </c>
      <c r="G6" s="97">
        <v>723387</v>
      </c>
      <c r="H6" s="97">
        <v>60740</v>
      </c>
      <c r="I6" s="97">
        <v>0</v>
      </c>
      <c r="J6" s="97">
        <v>0</v>
      </c>
      <c r="K6" s="97">
        <v>60740</v>
      </c>
      <c r="L6" s="225">
        <v>0</v>
      </c>
    </row>
    <row r="7" spans="1:22" ht="13" customHeight="1" x14ac:dyDescent="0.3">
      <c r="A7" s="35" t="s">
        <v>241</v>
      </c>
      <c r="B7" s="37">
        <f>'General Information - 2012'!J6</f>
        <v>112286</v>
      </c>
      <c r="C7" s="37"/>
      <c r="D7" s="203">
        <v>6.8</v>
      </c>
      <c r="E7" s="263">
        <v>0</v>
      </c>
      <c r="F7" s="99">
        <v>2020</v>
      </c>
      <c r="G7" s="97">
        <v>5777120</v>
      </c>
      <c r="H7" s="97">
        <v>259667</v>
      </c>
      <c r="I7" s="97">
        <v>0</v>
      </c>
      <c r="J7" s="97">
        <v>0</v>
      </c>
      <c r="K7" s="97">
        <v>259667</v>
      </c>
      <c r="L7" s="225">
        <v>0</v>
      </c>
    </row>
    <row r="8" spans="1:22" ht="13" customHeight="1" x14ac:dyDescent="0.3">
      <c r="A8" s="35" t="s">
        <v>242</v>
      </c>
      <c r="B8" s="37">
        <f>'General Information - 2012'!J7</f>
        <v>23026</v>
      </c>
      <c r="C8" s="37"/>
      <c r="D8" s="203">
        <v>2</v>
      </c>
      <c r="E8" s="87" t="s">
        <v>287</v>
      </c>
      <c r="F8" s="238" t="s">
        <v>289</v>
      </c>
      <c r="G8" s="97">
        <v>1000217</v>
      </c>
      <c r="H8" s="97">
        <v>0</v>
      </c>
      <c r="I8" s="97">
        <v>0</v>
      </c>
      <c r="J8" s="97">
        <v>0</v>
      </c>
      <c r="K8" s="97">
        <v>0</v>
      </c>
      <c r="L8" s="225">
        <v>0</v>
      </c>
    </row>
    <row r="9" spans="1:22" ht="13" customHeight="1" x14ac:dyDescent="0.3">
      <c r="A9" s="35" t="s">
        <v>33</v>
      </c>
      <c r="B9" s="37">
        <f>'General Information - 2012'!J8</f>
        <v>31079</v>
      </c>
      <c r="C9" s="37"/>
      <c r="D9" s="203">
        <v>2.5</v>
      </c>
      <c r="E9" s="263">
        <v>0</v>
      </c>
      <c r="F9" s="99">
        <v>2017</v>
      </c>
      <c r="G9" s="97">
        <v>373755</v>
      </c>
      <c r="H9" s="97">
        <v>51686</v>
      </c>
      <c r="I9" s="97">
        <v>0</v>
      </c>
      <c r="J9" s="97">
        <v>8399</v>
      </c>
      <c r="K9" s="97">
        <v>60085</v>
      </c>
      <c r="L9" s="225">
        <v>55725</v>
      </c>
    </row>
    <row r="10" spans="1:22" ht="13" customHeight="1" x14ac:dyDescent="0.3">
      <c r="A10" s="35" t="s">
        <v>243</v>
      </c>
      <c r="B10" s="37">
        <f>'General Information - 2012'!J9</f>
        <v>41632</v>
      </c>
      <c r="C10" s="37"/>
      <c r="D10" s="203">
        <v>6</v>
      </c>
      <c r="E10" s="264">
        <v>0</v>
      </c>
      <c r="F10" s="98">
        <v>2015</v>
      </c>
      <c r="G10" s="97">
        <v>599067</v>
      </c>
      <c r="H10" s="97">
        <v>188599</v>
      </c>
      <c r="I10" s="97">
        <v>0</v>
      </c>
      <c r="J10" s="97">
        <v>0</v>
      </c>
      <c r="K10" s="97">
        <v>188599</v>
      </c>
      <c r="L10" s="225">
        <v>0</v>
      </c>
    </row>
    <row r="11" spans="1:22" ht="13" customHeight="1" x14ac:dyDescent="0.3">
      <c r="A11" s="35" t="s">
        <v>244</v>
      </c>
      <c r="B11" s="37">
        <f>'General Information - 2012'!J10</f>
        <v>36281</v>
      </c>
      <c r="C11" s="37"/>
      <c r="D11" s="203">
        <v>8.0500000000000007</v>
      </c>
      <c r="E11" s="263">
        <v>0</v>
      </c>
      <c r="F11" s="99">
        <v>2013</v>
      </c>
      <c r="G11" s="97">
        <v>1577652</v>
      </c>
      <c r="H11" s="97">
        <v>37784</v>
      </c>
      <c r="I11" s="97">
        <v>0</v>
      </c>
      <c r="J11" s="97">
        <v>727</v>
      </c>
      <c r="K11" s="97">
        <v>38511</v>
      </c>
      <c r="L11" s="225">
        <v>0</v>
      </c>
    </row>
    <row r="12" spans="1:22" ht="13" customHeight="1" x14ac:dyDescent="0.3">
      <c r="A12" s="35" t="s">
        <v>35</v>
      </c>
      <c r="B12" s="37">
        <f>'General Information - 2012'!J11</f>
        <v>14076</v>
      </c>
      <c r="C12" s="37"/>
      <c r="D12" s="203">
        <v>3.96</v>
      </c>
      <c r="E12" s="263">
        <v>0</v>
      </c>
      <c r="F12" s="99">
        <v>2023</v>
      </c>
      <c r="G12" s="97">
        <v>1376459</v>
      </c>
      <c r="H12" s="97">
        <v>22948</v>
      </c>
      <c r="I12" s="97">
        <v>0</v>
      </c>
      <c r="J12" s="97">
        <v>2493</v>
      </c>
      <c r="K12" s="97">
        <v>25441</v>
      </c>
      <c r="L12" s="225">
        <v>0</v>
      </c>
    </row>
    <row r="13" spans="1:22" ht="13" customHeight="1" x14ac:dyDescent="0.3">
      <c r="A13" s="35" t="s">
        <v>245</v>
      </c>
      <c r="B13" s="37">
        <f>'General Information - 2012'!J12</f>
        <v>122197</v>
      </c>
      <c r="C13" s="37"/>
      <c r="D13" s="203">
        <v>7.57</v>
      </c>
      <c r="E13" s="264">
        <v>0</v>
      </c>
      <c r="F13" s="98">
        <v>2017</v>
      </c>
      <c r="G13" s="97">
        <v>6407123</v>
      </c>
      <c r="H13" s="97">
        <v>161566</v>
      </c>
      <c r="I13" s="97">
        <v>0</v>
      </c>
      <c r="J13" s="97">
        <v>0</v>
      </c>
      <c r="K13" s="97">
        <v>161566</v>
      </c>
      <c r="L13" s="225">
        <v>0</v>
      </c>
    </row>
    <row r="14" spans="1:22" ht="13" customHeight="1" x14ac:dyDescent="0.3">
      <c r="A14" s="35" t="s">
        <v>38</v>
      </c>
      <c r="B14" s="37">
        <f>'General Information - 2012'!J13</f>
        <v>194493</v>
      </c>
      <c r="C14" s="37"/>
      <c r="D14" s="203">
        <v>5.99</v>
      </c>
      <c r="E14" s="263">
        <v>0</v>
      </c>
      <c r="F14" s="99">
        <v>2019</v>
      </c>
      <c r="G14" s="97">
        <v>8818011</v>
      </c>
      <c r="H14" s="97">
        <v>120966</v>
      </c>
      <c r="I14" s="97">
        <v>0</v>
      </c>
      <c r="J14" s="97">
        <v>0</v>
      </c>
      <c r="K14" s="97">
        <v>120966</v>
      </c>
      <c r="L14" s="225">
        <v>0</v>
      </c>
      <c r="R14" s="31"/>
      <c r="S14" s="31"/>
      <c r="U14"/>
      <c r="V14"/>
    </row>
    <row r="15" spans="1:22" ht="13" customHeight="1" x14ac:dyDescent="0.3">
      <c r="A15" s="35" t="s">
        <v>39</v>
      </c>
      <c r="B15" s="37">
        <f>'General Information - 2012'!J14</f>
        <v>10004</v>
      </c>
      <c r="C15" s="37"/>
      <c r="D15" s="203">
        <v>7.13</v>
      </c>
      <c r="E15" s="263">
        <v>0</v>
      </c>
      <c r="F15" s="237">
        <v>44470</v>
      </c>
      <c r="G15" s="97">
        <v>349720</v>
      </c>
      <c r="H15" s="97">
        <v>7944</v>
      </c>
      <c r="I15" s="97">
        <v>0</v>
      </c>
      <c r="J15" s="97">
        <v>0</v>
      </c>
      <c r="K15" s="97">
        <v>7944</v>
      </c>
      <c r="L15" s="225">
        <v>0</v>
      </c>
    </row>
    <row r="16" spans="1:22" ht="13" customHeight="1" x14ac:dyDescent="0.3">
      <c r="A16" s="35" t="s">
        <v>40</v>
      </c>
      <c r="B16" s="37">
        <f>'General Information - 2012'!J15</f>
        <v>6702</v>
      </c>
      <c r="C16" s="37"/>
      <c r="D16" s="203">
        <v>6</v>
      </c>
      <c r="E16" s="263">
        <v>0</v>
      </c>
      <c r="F16" s="99">
        <v>2019</v>
      </c>
      <c r="G16" s="97">
        <v>1665814</v>
      </c>
      <c r="H16" s="97">
        <v>0</v>
      </c>
      <c r="I16" s="97">
        <v>0</v>
      </c>
      <c r="J16" s="97">
        <v>12675</v>
      </c>
      <c r="K16" s="97">
        <v>12675</v>
      </c>
      <c r="L16" s="225">
        <v>5902</v>
      </c>
    </row>
    <row r="17" spans="1:12" ht="13" customHeight="1" x14ac:dyDescent="0.3">
      <c r="A17" s="35" t="s">
        <v>246</v>
      </c>
      <c r="B17" s="37">
        <f>'General Information - 2012'!J16</f>
        <v>10292</v>
      </c>
      <c r="C17" s="37"/>
      <c r="D17" s="203">
        <v>8</v>
      </c>
      <c r="E17" s="263">
        <v>0</v>
      </c>
      <c r="F17" s="99">
        <v>2020</v>
      </c>
      <c r="G17" s="97">
        <v>302051</v>
      </c>
      <c r="H17" s="97">
        <v>19446</v>
      </c>
      <c r="I17" s="97">
        <v>0</v>
      </c>
      <c r="J17" s="97">
        <v>659</v>
      </c>
      <c r="K17" s="97">
        <v>20105</v>
      </c>
      <c r="L17" s="225">
        <v>0</v>
      </c>
    </row>
    <row r="18" spans="1:12" ht="13" customHeight="1" x14ac:dyDescent="0.3">
      <c r="A18" s="35" t="s">
        <v>247</v>
      </c>
      <c r="B18" s="37">
        <f>'General Information - 2012'!J17</f>
        <v>16828</v>
      </c>
      <c r="C18" s="37"/>
      <c r="D18" s="203">
        <v>6</v>
      </c>
      <c r="E18" s="263">
        <v>0</v>
      </c>
      <c r="F18" s="99">
        <v>2032</v>
      </c>
      <c r="G18" s="97">
        <v>754168</v>
      </c>
      <c r="H18" s="97">
        <v>17060</v>
      </c>
      <c r="I18" s="97">
        <v>0</v>
      </c>
      <c r="J18" s="97">
        <v>0</v>
      </c>
      <c r="K18" s="97">
        <v>17060</v>
      </c>
      <c r="L18" s="225">
        <v>0</v>
      </c>
    </row>
    <row r="19" spans="1:12" ht="13" customHeight="1" x14ac:dyDescent="0.3">
      <c r="A19" s="35" t="s">
        <v>248</v>
      </c>
      <c r="B19" s="37">
        <f>'General Information - 2012'!J18</f>
        <v>20365</v>
      </c>
      <c r="C19" s="37"/>
      <c r="D19" s="203">
        <v>8.5</v>
      </c>
      <c r="E19" s="264">
        <v>0</v>
      </c>
      <c r="F19" s="98">
        <v>2018</v>
      </c>
      <c r="G19" s="97">
        <v>1089111</v>
      </c>
      <c r="H19" s="97">
        <v>29902</v>
      </c>
      <c r="I19" s="97">
        <v>0</v>
      </c>
      <c r="J19" s="97">
        <v>1318</v>
      </c>
      <c r="K19" s="97">
        <v>31220</v>
      </c>
      <c r="L19" s="225">
        <v>3976</v>
      </c>
    </row>
    <row r="20" spans="1:12" ht="13" customHeight="1" x14ac:dyDescent="0.3">
      <c r="A20" s="35" t="s">
        <v>67</v>
      </c>
      <c r="B20" s="37">
        <f>'General Information - 2012'!J19</f>
        <v>26963</v>
      </c>
      <c r="C20" s="37"/>
      <c r="D20" s="203">
        <v>3</v>
      </c>
      <c r="E20" s="264" t="s">
        <v>287</v>
      </c>
      <c r="F20" s="98">
        <v>2013</v>
      </c>
      <c r="G20" s="97">
        <v>3526158</v>
      </c>
      <c r="H20" s="97">
        <v>0</v>
      </c>
      <c r="I20" s="97">
        <v>0</v>
      </c>
      <c r="J20" s="97">
        <v>0</v>
      </c>
      <c r="K20" s="97">
        <v>0</v>
      </c>
      <c r="L20" s="225">
        <v>0</v>
      </c>
    </row>
    <row r="21" spans="1:12" ht="13" customHeight="1" x14ac:dyDescent="0.3">
      <c r="A21" s="35" t="s">
        <v>249</v>
      </c>
      <c r="B21" s="37">
        <f>'General Information - 2012'!J20</f>
        <v>444526</v>
      </c>
      <c r="C21" s="37"/>
      <c r="D21" s="203">
        <v>10.78</v>
      </c>
      <c r="E21" s="263">
        <v>0</v>
      </c>
      <c r="F21" s="99">
        <v>2015</v>
      </c>
      <c r="G21" s="97">
        <v>38900443</v>
      </c>
      <c r="H21" s="97">
        <v>0</v>
      </c>
      <c r="I21" s="97">
        <v>0</v>
      </c>
      <c r="J21" s="97">
        <v>7032</v>
      </c>
      <c r="K21" s="97">
        <v>7032</v>
      </c>
      <c r="L21" s="225">
        <v>0</v>
      </c>
    </row>
    <row r="22" spans="1:12" ht="13" customHeight="1" x14ac:dyDescent="0.3">
      <c r="A22" s="35" t="s">
        <v>250</v>
      </c>
      <c r="B22" s="37">
        <f>'General Information - 2012'!J21</f>
        <v>7526</v>
      </c>
      <c r="C22" s="37"/>
      <c r="D22" s="203">
        <v>7.97</v>
      </c>
      <c r="E22" s="264">
        <v>0</v>
      </c>
      <c r="F22" s="98">
        <v>2014</v>
      </c>
      <c r="G22" s="97">
        <v>279781</v>
      </c>
      <c r="H22" s="97">
        <v>9108</v>
      </c>
      <c r="I22" s="97">
        <v>0</v>
      </c>
      <c r="J22" s="97">
        <v>1950</v>
      </c>
      <c r="K22" s="97">
        <v>11058</v>
      </c>
      <c r="L22" s="225">
        <v>0</v>
      </c>
    </row>
    <row r="23" spans="1:12" ht="13" customHeight="1" x14ac:dyDescent="0.3">
      <c r="A23" s="35" t="s">
        <v>251</v>
      </c>
      <c r="B23" s="37">
        <f>'General Information - 2012'!J22</f>
        <v>33710</v>
      </c>
      <c r="C23" s="37"/>
      <c r="D23" s="203">
        <v>5.13</v>
      </c>
      <c r="E23" s="263">
        <v>0</v>
      </c>
      <c r="F23" s="99">
        <v>2026</v>
      </c>
      <c r="G23" s="97">
        <v>1030459</v>
      </c>
      <c r="H23" s="97">
        <v>34626</v>
      </c>
      <c r="I23" s="97">
        <v>0</v>
      </c>
      <c r="J23" s="97">
        <v>4665</v>
      </c>
      <c r="K23" s="97">
        <v>39291</v>
      </c>
      <c r="L23" s="225">
        <v>0</v>
      </c>
    </row>
    <row r="24" spans="1:12" ht="13" customHeight="1" x14ac:dyDescent="0.3">
      <c r="A24" s="35" t="s">
        <v>252</v>
      </c>
      <c r="B24" s="37">
        <f>'General Information - 2012'!J23</f>
        <v>20561</v>
      </c>
      <c r="C24" s="37"/>
      <c r="D24" s="203">
        <v>7.53</v>
      </c>
      <c r="E24" s="263">
        <v>0</v>
      </c>
      <c r="F24" s="99">
        <v>2020</v>
      </c>
      <c r="G24" s="97">
        <v>541305</v>
      </c>
      <c r="H24" s="97">
        <v>39433</v>
      </c>
      <c r="I24" s="97">
        <v>0</v>
      </c>
      <c r="J24" s="97">
        <v>0</v>
      </c>
      <c r="K24" s="97">
        <v>39433</v>
      </c>
      <c r="L24" s="225">
        <v>0</v>
      </c>
    </row>
    <row r="25" spans="1:12" ht="13" customHeight="1" x14ac:dyDescent="0.3">
      <c r="A25" s="35" t="s">
        <v>253</v>
      </c>
      <c r="B25" s="37">
        <f>'General Information - 2012'!J24</f>
        <v>22068</v>
      </c>
      <c r="C25" s="37"/>
      <c r="D25" s="203">
        <v>10.9</v>
      </c>
      <c r="E25" s="263">
        <v>0</v>
      </c>
      <c r="F25" s="99">
        <v>2019</v>
      </c>
      <c r="G25" s="97">
        <v>391513</v>
      </c>
      <c r="H25" s="97">
        <v>46066</v>
      </c>
      <c r="I25" s="97">
        <v>0</v>
      </c>
      <c r="J25" s="97">
        <v>3120</v>
      </c>
      <c r="K25" s="97">
        <v>49186</v>
      </c>
      <c r="L25" s="225">
        <v>0</v>
      </c>
    </row>
    <row r="26" spans="1:12" ht="13" customHeight="1" x14ac:dyDescent="0.3">
      <c r="A26" s="35" t="s">
        <v>41</v>
      </c>
      <c r="B26" s="37">
        <f>'General Information - 2012'!J25</f>
        <v>73999</v>
      </c>
      <c r="C26" s="37"/>
      <c r="D26" s="203">
        <v>6</v>
      </c>
      <c r="E26" s="263">
        <v>0</v>
      </c>
      <c r="F26" s="99">
        <v>2014</v>
      </c>
      <c r="G26" s="97">
        <v>2303455</v>
      </c>
      <c r="H26" s="97">
        <v>119676</v>
      </c>
      <c r="I26" s="97">
        <v>0</v>
      </c>
      <c r="J26" s="97">
        <v>0</v>
      </c>
      <c r="K26" s="97">
        <v>119676</v>
      </c>
      <c r="L26" s="225">
        <v>0</v>
      </c>
    </row>
    <row r="27" spans="1:12" ht="13" customHeight="1" x14ac:dyDescent="0.3">
      <c r="A27" s="35" t="s">
        <v>254</v>
      </c>
      <c r="B27" s="37">
        <f>'General Information - 2012'!J26</f>
        <v>33228</v>
      </c>
      <c r="C27" s="37"/>
      <c r="D27" s="203">
        <v>3.55</v>
      </c>
      <c r="E27" s="263">
        <v>0</v>
      </c>
      <c r="F27" s="99">
        <v>2015</v>
      </c>
      <c r="G27" s="97">
        <v>1658220</v>
      </c>
      <c r="H27" s="97">
        <v>36600</v>
      </c>
      <c r="I27" s="97">
        <v>0</v>
      </c>
      <c r="J27" s="97">
        <v>22440</v>
      </c>
      <c r="K27" s="97">
        <v>59040</v>
      </c>
      <c r="L27" s="225">
        <v>69108</v>
      </c>
    </row>
    <row r="28" spans="1:12" ht="13" customHeight="1" x14ac:dyDescent="0.3">
      <c r="A28" s="35" t="s">
        <v>42</v>
      </c>
      <c r="B28" s="37">
        <f>'General Information - 2012'!J27</f>
        <v>16216</v>
      </c>
      <c r="C28" s="37"/>
      <c r="D28" s="203">
        <v>2</v>
      </c>
      <c r="E28" s="264">
        <v>0</v>
      </c>
      <c r="F28" s="98">
        <v>2018</v>
      </c>
      <c r="G28" s="97">
        <v>493061</v>
      </c>
      <c r="H28" s="97">
        <v>3737</v>
      </c>
      <c r="I28" s="97">
        <v>0</v>
      </c>
      <c r="J28" s="97">
        <v>0</v>
      </c>
      <c r="K28" s="97">
        <v>3737</v>
      </c>
      <c r="L28" s="225">
        <v>0</v>
      </c>
    </row>
    <row r="29" spans="1:12" ht="13" customHeight="1" x14ac:dyDescent="0.3">
      <c r="A29" s="35" t="s">
        <v>255</v>
      </c>
      <c r="B29" s="37">
        <f>'General Information - 2012'!J28</f>
        <v>31432</v>
      </c>
      <c r="C29" s="37"/>
      <c r="D29" s="203">
        <v>5.78</v>
      </c>
      <c r="E29" s="265">
        <v>0</v>
      </c>
      <c r="F29" s="99">
        <v>2018</v>
      </c>
      <c r="G29" s="97">
        <v>1017123</v>
      </c>
      <c r="H29" s="97">
        <v>19903</v>
      </c>
      <c r="I29" s="97">
        <v>0</v>
      </c>
      <c r="J29" s="97">
        <v>1768</v>
      </c>
      <c r="K29" s="97">
        <v>21671</v>
      </c>
      <c r="L29" s="225">
        <v>0</v>
      </c>
    </row>
    <row r="30" spans="1:12" ht="13" customHeight="1" x14ac:dyDescent="0.3">
      <c r="A30" s="35" t="s">
        <v>43</v>
      </c>
      <c r="B30" s="37">
        <f>'General Information - 2012'!J29</f>
        <v>433676</v>
      </c>
      <c r="C30" s="37"/>
      <c r="D30" s="203">
        <v>6.5</v>
      </c>
      <c r="E30" s="263">
        <v>0</v>
      </c>
      <c r="F30" s="99">
        <v>2018</v>
      </c>
      <c r="G30" s="97">
        <v>20143806</v>
      </c>
      <c r="H30" s="97">
        <v>533360</v>
      </c>
      <c r="I30" s="97">
        <v>0</v>
      </c>
      <c r="J30" s="97">
        <v>0</v>
      </c>
      <c r="K30" s="97">
        <v>533360</v>
      </c>
      <c r="L30" s="225">
        <v>0</v>
      </c>
    </row>
    <row r="31" spans="1:12" ht="13" customHeight="1" x14ac:dyDescent="0.3">
      <c r="A31" s="35" t="s">
        <v>256</v>
      </c>
      <c r="B31" s="37">
        <f>'General Information - 2012'!J30</f>
        <v>10415</v>
      </c>
      <c r="C31" s="37"/>
      <c r="D31" s="203">
        <v>4.01</v>
      </c>
      <c r="E31" s="264">
        <v>0</v>
      </c>
      <c r="F31" s="98">
        <v>2020</v>
      </c>
      <c r="G31" s="97">
        <v>212703</v>
      </c>
      <c r="H31" s="97">
        <v>0</v>
      </c>
      <c r="I31" s="97">
        <v>0</v>
      </c>
      <c r="J31" s="97">
        <v>0</v>
      </c>
      <c r="K31" s="97">
        <v>0</v>
      </c>
      <c r="L31" s="225">
        <v>0</v>
      </c>
    </row>
    <row r="32" spans="1:12" ht="13" customHeight="1" x14ac:dyDescent="0.3">
      <c r="A32" s="35" t="s">
        <v>68</v>
      </c>
      <c r="B32" s="37">
        <f>'General Information - 2012'!J31</f>
        <v>1201</v>
      </c>
      <c r="C32" s="37"/>
      <c r="D32" s="203">
        <v>0</v>
      </c>
      <c r="E32" s="262">
        <v>0</v>
      </c>
      <c r="F32" s="276" t="s">
        <v>281</v>
      </c>
      <c r="G32" s="97">
        <v>25000</v>
      </c>
      <c r="H32" s="97">
        <v>0</v>
      </c>
      <c r="I32" s="97">
        <v>0</v>
      </c>
      <c r="J32" s="97">
        <v>0</v>
      </c>
      <c r="K32" s="97">
        <v>0</v>
      </c>
      <c r="L32" s="225">
        <v>0</v>
      </c>
    </row>
    <row r="33" spans="1:22" s="153" customFormat="1" ht="25.5" customHeight="1" x14ac:dyDescent="0.25">
      <c r="A33" s="168" t="s">
        <v>44</v>
      </c>
      <c r="B33" s="147">
        <f>'General Information - 2012'!J32</f>
        <v>227055</v>
      </c>
      <c r="C33" s="147"/>
      <c r="D33" s="204">
        <v>6.52</v>
      </c>
      <c r="E33" s="266">
        <v>0</v>
      </c>
      <c r="F33" s="148" t="s">
        <v>290</v>
      </c>
      <c r="G33" s="149">
        <v>10660226</v>
      </c>
      <c r="H33" s="149">
        <v>268674</v>
      </c>
      <c r="I33" s="150">
        <v>0</v>
      </c>
      <c r="J33" s="149">
        <v>2857</v>
      </c>
      <c r="K33" s="149">
        <v>271531</v>
      </c>
      <c r="L33" s="226">
        <v>708</v>
      </c>
      <c r="M33" s="151"/>
      <c r="N33" s="151"/>
      <c r="O33" s="151"/>
      <c r="P33" s="151"/>
      <c r="Q33" s="151"/>
      <c r="R33" s="151"/>
      <c r="S33" s="151"/>
      <c r="T33" s="152"/>
      <c r="U33" s="152"/>
      <c r="V33" s="152"/>
    </row>
    <row r="34" spans="1:22" ht="13" customHeight="1" x14ac:dyDescent="0.3">
      <c r="A34" s="35" t="s">
        <v>45</v>
      </c>
      <c r="B34" s="37">
        <f>'General Information - 2012'!J33</f>
        <v>97029</v>
      </c>
      <c r="C34" s="37"/>
      <c r="D34" s="203">
        <v>6.68</v>
      </c>
      <c r="E34" s="264">
        <v>0</v>
      </c>
      <c r="F34" s="98">
        <v>2016</v>
      </c>
      <c r="G34" s="97">
        <v>5046539</v>
      </c>
      <c r="H34" s="97">
        <v>109060</v>
      </c>
      <c r="I34" s="97">
        <v>0</v>
      </c>
      <c r="J34" s="97">
        <v>13464</v>
      </c>
      <c r="K34" s="97">
        <v>122524</v>
      </c>
      <c r="L34" s="225">
        <v>0</v>
      </c>
    </row>
    <row r="35" spans="1:22" ht="13" customHeight="1" x14ac:dyDescent="0.3">
      <c r="A35" s="35" t="s">
        <v>46</v>
      </c>
      <c r="B35" s="37">
        <f>'General Information - 2012'!J34</f>
        <v>14927</v>
      </c>
      <c r="C35" s="37"/>
      <c r="D35" s="203">
        <v>10</v>
      </c>
      <c r="E35" s="264">
        <v>0</v>
      </c>
      <c r="F35" s="98">
        <v>2015</v>
      </c>
      <c r="G35" s="97">
        <v>673931</v>
      </c>
      <c r="H35" s="97">
        <v>25671</v>
      </c>
      <c r="I35" s="97">
        <v>0</v>
      </c>
      <c r="J35" s="97">
        <v>317</v>
      </c>
      <c r="K35" s="97">
        <v>25988</v>
      </c>
      <c r="L35" s="225">
        <v>25658</v>
      </c>
    </row>
    <row r="36" spans="1:22" ht="13" customHeight="1" x14ac:dyDescent="0.3">
      <c r="A36" s="35" t="s">
        <v>47</v>
      </c>
      <c r="B36" s="37">
        <f>'General Information - 2012'!J35</f>
        <v>46953</v>
      </c>
      <c r="C36" s="37"/>
      <c r="D36" s="203">
        <v>5.99</v>
      </c>
      <c r="E36" s="263">
        <v>0</v>
      </c>
      <c r="F36" s="99">
        <v>2020</v>
      </c>
      <c r="G36" s="97">
        <v>2081095</v>
      </c>
      <c r="H36" s="97">
        <v>41400</v>
      </c>
      <c r="I36" s="97">
        <v>0</v>
      </c>
      <c r="J36" s="97">
        <v>0</v>
      </c>
      <c r="K36" s="97">
        <v>41400</v>
      </c>
      <c r="L36" s="225">
        <v>0</v>
      </c>
    </row>
    <row r="37" spans="1:22" ht="13" customHeight="1" x14ac:dyDescent="0.3">
      <c r="A37" s="35" t="s">
        <v>257</v>
      </c>
      <c r="B37" s="37">
        <f>'General Information - 2012'!J36</f>
        <v>131942</v>
      </c>
      <c r="C37" s="37"/>
      <c r="D37" s="203">
        <v>10</v>
      </c>
      <c r="E37" s="264">
        <v>0</v>
      </c>
      <c r="F37" s="98">
        <v>2014</v>
      </c>
      <c r="G37" s="97">
        <v>4349767</v>
      </c>
      <c r="H37" s="97">
        <v>161957</v>
      </c>
      <c r="I37" s="97">
        <v>0</v>
      </c>
      <c r="J37" s="97">
        <v>13975</v>
      </c>
      <c r="K37" s="97">
        <v>175932</v>
      </c>
      <c r="L37" s="225">
        <v>0</v>
      </c>
    </row>
    <row r="38" spans="1:22" ht="13" customHeight="1" x14ac:dyDescent="0.3">
      <c r="A38" s="35" t="s">
        <v>48</v>
      </c>
      <c r="B38" s="37">
        <f>'General Information - 2012'!J37</f>
        <v>12154</v>
      </c>
      <c r="C38" s="37"/>
      <c r="D38" s="203">
        <v>5.39</v>
      </c>
      <c r="E38" s="263">
        <v>9.5</v>
      </c>
      <c r="F38" s="99" t="s">
        <v>291</v>
      </c>
      <c r="G38" s="97">
        <v>555577</v>
      </c>
      <c r="H38" s="97">
        <v>0</v>
      </c>
      <c r="I38" s="97">
        <v>0</v>
      </c>
      <c r="J38" s="97">
        <v>0</v>
      </c>
      <c r="K38" s="97">
        <v>0</v>
      </c>
      <c r="L38" s="225">
        <v>0</v>
      </c>
    </row>
    <row r="39" spans="1:22" ht="13" customHeight="1" x14ac:dyDescent="0.3">
      <c r="A39" s="35" t="s">
        <v>49</v>
      </c>
      <c r="B39" s="37">
        <f>'General Information - 2012'!J38</f>
        <v>27559</v>
      </c>
      <c r="C39" s="37"/>
      <c r="D39" s="203">
        <v>2.69</v>
      </c>
      <c r="E39" s="263">
        <v>0</v>
      </c>
      <c r="F39" s="99">
        <v>2019</v>
      </c>
      <c r="G39" s="97">
        <v>425207</v>
      </c>
      <c r="H39" s="97">
        <v>31296</v>
      </c>
      <c r="I39" s="97">
        <v>0</v>
      </c>
      <c r="J39" s="97">
        <v>0</v>
      </c>
      <c r="K39" s="97">
        <v>31296</v>
      </c>
      <c r="L39" s="225">
        <v>0</v>
      </c>
    </row>
    <row r="40" spans="1:22" ht="13" customHeight="1" x14ac:dyDescent="0.3">
      <c r="A40" s="35" t="s">
        <v>50</v>
      </c>
      <c r="B40" s="37">
        <f>'General Information - 2012'!J39</f>
        <v>12303</v>
      </c>
      <c r="C40" s="37"/>
      <c r="D40" s="203">
        <v>0</v>
      </c>
      <c r="E40" s="264">
        <v>0</v>
      </c>
      <c r="F40" s="98" t="s">
        <v>281</v>
      </c>
      <c r="G40" s="97">
        <v>75013</v>
      </c>
      <c r="H40" s="97">
        <v>0</v>
      </c>
      <c r="I40" s="97">
        <v>0</v>
      </c>
      <c r="J40" s="97">
        <v>2160</v>
      </c>
      <c r="K40" s="97">
        <v>2160</v>
      </c>
      <c r="L40" s="225">
        <v>5873</v>
      </c>
    </row>
    <row r="41" spans="1:22" ht="13" customHeight="1" x14ac:dyDescent="0.3">
      <c r="A41" s="35" t="s">
        <v>51</v>
      </c>
      <c r="B41" s="37">
        <f>'General Information - 2012'!J40</f>
        <v>39436</v>
      </c>
      <c r="C41" s="37"/>
      <c r="D41" s="203">
        <v>7.07</v>
      </c>
      <c r="E41" s="265">
        <v>0</v>
      </c>
      <c r="F41" s="99">
        <v>2017</v>
      </c>
      <c r="G41" s="97">
        <v>1978334</v>
      </c>
      <c r="H41" s="97">
        <v>27056</v>
      </c>
      <c r="I41" s="97">
        <v>0</v>
      </c>
      <c r="J41" s="97">
        <v>3962</v>
      </c>
      <c r="K41" s="97">
        <v>31018</v>
      </c>
      <c r="L41" s="225">
        <v>0</v>
      </c>
    </row>
    <row r="42" spans="1:22" ht="13" customHeight="1" x14ac:dyDescent="0.3">
      <c r="A42" s="35" t="s">
        <v>258</v>
      </c>
      <c r="B42" s="37">
        <f>'General Information - 2012'!J41</f>
        <v>369250</v>
      </c>
      <c r="C42" s="37"/>
      <c r="D42" s="203">
        <v>3.14</v>
      </c>
      <c r="E42" s="264">
        <v>0</v>
      </c>
      <c r="F42" s="98">
        <v>2021</v>
      </c>
      <c r="G42" s="97">
        <v>8139758</v>
      </c>
      <c r="H42" s="97">
        <v>0</v>
      </c>
      <c r="I42" s="97">
        <v>0</v>
      </c>
      <c r="J42" s="97">
        <v>0</v>
      </c>
      <c r="K42" s="97">
        <v>0</v>
      </c>
      <c r="L42" s="225">
        <v>370990</v>
      </c>
    </row>
    <row r="43" spans="1:22" ht="13" customHeight="1" x14ac:dyDescent="0.3">
      <c r="A43" s="35" t="s">
        <v>259</v>
      </c>
      <c r="B43" s="37">
        <f>'General Information - 2012'!J42</f>
        <v>77005</v>
      </c>
      <c r="C43" s="37"/>
      <c r="D43" s="203">
        <v>0</v>
      </c>
      <c r="E43" s="264">
        <v>0</v>
      </c>
      <c r="F43" s="98" t="s">
        <v>281</v>
      </c>
      <c r="G43" s="97">
        <v>460930</v>
      </c>
      <c r="H43" s="97">
        <v>0</v>
      </c>
      <c r="I43" s="97">
        <v>0</v>
      </c>
      <c r="J43" s="97">
        <v>0</v>
      </c>
      <c r="K43" s="97">
        <v>0</v>
      </c>
      <c r="L43" s="225">
        <v>0</v>
      </c>
    </row>
    <row r="44" spans="1:22" ht="13" customHeight="1" x14ac:dyDescent="0.3">
      <c r="A44" s="35" t="s">
        <v>69</v>
      </c>
      <c r="B44" s="37">
        <f>'General Information - 2012'!J43</f>
        <v>155363</v>
      </c>
      <c r="C44" s="37"/>
      <c r="D44" s="203">
        <v>7.47</v>
      </c>
      <c r="E44" s="264">
        <v>0</v>
      </c>
      <c r="F44" s="98">
        <v>2015</v>
      </c>
      <c r="G44" s="97">
        <v>7044209</v>
      </c>
      <c r="H44" s="97">
        <v>352809</v>
      </c>
      <c r="I44" s="97">
        <v>0</v>
      </c>
      <c r="J44" s="97">
        <v>0</v>
      </c>
      <c r="K44" s="97">
        <v>352809</v>
      </c>
      <c r="L44" s="225">
        <v>0</v>
      </c>
    </row>
    <row r="45" spans="1:22" ht="13" customHeight="1" x14ac:dyDescent="0.3">
      <c r="A45" s="35" t="s">
        <v>260</v>
      </c>
      <c r="B45" s="37">
        <f>'General Information - 2012'!J44</f>
        <v>23921</v>
      </c>
      <c r="C45" s="37"/>
      <c r="D45" s="203">
        <v>1.19</v>
      </c>
      <c r="E45" s="263">
        <v>0</v>
      </c>
      <c r="F45" s="99">
        <v>2019</v>
      </c>
      <c r="G45" s="97">
        <v>850000</v>
      </c>
      <c r="H45" s="97">
        <v>0</v>
      </c>
      <c r="I45" s="97">
        <v>0</v>
      </c>
      <c r="J45" s="97">
        <v>0</v>
      </c>
      <c r="K45" s="97">
        <v>0</v>
      </c>
      <c r="L45" s="225">
        <v>0</v>
      </c>
    </row>
    <row r="46" spans="1:22" ht="13" customHeight="1" x14ac:dyDescent="0.3">
      <c r="A46" s="35" t="s">
        <v>52</v>
      </c>
      <c r="B46" s="37">
        <f>'General Information - 2012'!J45</f>
        <v>22726</v>
      </c>
      <c r="C46" s="37"/>
      <c r="D46" s="203">
        <v>4.03</v>
      </c>
      <c r="E46" s="263">
        <v>0</v>
      </c>
      <c r="F46" s="99">
        <v>2019</v>
      </c>
      <c r="G46" s="97">
        <v>1274615</v>
      </c>
      <c r="H46" s="97">
        <v>21505</v>
      </c>
      <c r="I46" s="97">
        <v>0</v>
      </c>
      <c r="J46" s="97">
        <v>390</v>
      </c>
      <c r="K46" s="97">
        <v>21895</v>
      </c>
      <c r="L46" s="225">
        <v>0</v>
      </c>
    </row>
    <row r="47" spans="1:22" ht="13" customHeight="1" x14ac:dyDescent="0.3">
      <c r="A47" s="35" t="s">
        <v>53</v>
      </c>
      <c r="B47" s="37">
        <f>'General Information - 2012'!J46</f>
        <v>132373</v>
      </c>
      <c r="C47" s="37"/>
      <c r="D47" s="203">
        <v>7.09</v>
      </c>
      <c r="E47" s="263">
        <v>0</v>
      </c>
      <c r="F47" s="99" t="s">
        <v>292</v>
      </c>
      <c r="G47" s="97">
        <v>4573497</v>
      </c>
      <c r="H47" s="97">
        <v>195258</v>
      </c>
      <c r="I47" s="97">
        <v>0</v>
      </c>
      <c r="J47" s="97">
        <v>0</v>
      </c>
      <c r="K47" s="97">
        <v>195258</v>
      </c>
      <c r="L47" s="225">
        <v>148385</v>
      </c>
    </row>
    <row r="48" spans="1:22" ht="13" customHeight="1" x14ac:dyDescent="0.3">
      <c r="A48" s="35" t="s">
        <v>261</v>
      </c>
      <c r="B48" s="37">
        <f>'General Information - 2012'!J47</f>
        <v>8983</v>
      </c>
      <c r="C48" s="37"/>
      <c r="D48" s="203">
        <v>7</v>
      </c>
      <c r="E48" s="267">
        <v>0</v>
      </c>
      <c r="F48" s="99">
        <v>2022</v>
      </c>
      <c r="G48" s="97">
        <v>962000</v>
      </c>
      <c r="H48" s="97">
        <v>12187</v>
      </c>
      <c r="I48" s="97">
        <v>0</v>
      </c>
      <c r="J48" s="97">
        <v>0</v>
      </c>
      <c r="K48" s="97">
        <v>12187</v>
      </c>
      <c r="L48" s="225">
        <v>0</v>
      </c>
    </row>
    <row r="49" spans="1:12" ht="13" customHeight="1" x14ac:dyDescent="0.3">
      <c r="A49" s="35" t="s">
        <v>54</v>
      </c>
      <c r="B49" s="37">
        <f>'General Information - 2012'!J48</f>
        <v>20921</v>
      </c>
      <c r="C49" s="37"/>
      <c r="D49" s="203">
        <v>7.2</v>
      </c>
      <c r="E49" s="263">
        <v>0</v>
      </c>
      <c r="F49" s="99">
        <v>2018</v>
      </c>
      <c r="G49" s="97">
        <v>817000</v>
      </c>
      <c r="H49" s="97">
        <v>54000</v>
      </c>
      <c r="I49" s="97">
        <v>0</v>
      </c>
      <c r="J49" s="97">
        <v>0</v>
      </c>
      <c r="K49" s="97">
        <v>54000</v>
      </c>
      <c r="L49" s="225">
        <v>1500</v>
      </c>
    </row>
    <row r="50" spans="1:12" ht="13" customHeight="1" x14ac:dyDescent="0.3">
      <c r="A50" s="35" t="s">
        <v>262</v>
      </c>
      <c r="B50" s="37">
        <f>'General Information - 2012'!J49</f>
        <v>24325</v>
      </c>
      <c r="C50" s="37"/>
      <c r="D50" s="203">
        <v>5</v>
      </c>
      <c r="E50" s="263">
        <v>0</v>
      </c>
      <c r="F50" s="99" t="s">
        <v>293</v>
      </c>
      <c r="G50" s="97">
        <v>665753</v>
      </c>
      <c r="H50" s="97">
        <v>35636</v>
      </c>
      <c r="I50" s="97">
        <v>0</v>
      </c>
      <c r="J50" s="97">
        <v>2838</v>
      </c>
      <c r="K50" s="97">
        <v>38474</v>
      </c>
      <c r="L50" s="225">
        <v>0</v>
      </c>
    </row>
    <row r="51" spans="1:12" ht="13" customHeight="1" x14ac:dyDescent="0.3">
      <c r="A51" s="35" t="s">
        <v>263</v>
      </c>
      <c r="B51" s="37">
        <f>'General Information - 2012'!J50</f>
        <v>257093</v>
      </c>
      <c r="C51" s="37"/>
      <c r="D51" s="203">
        <v>9.92</v>
      </c>
      <c r="E51" s="263">
        <v>0</v>
      </c>
      <c r="F51" s="99">
        <v>2023</v>
      </c>
      <c r="G51" s="97">
        <v>13414460</v>
      </c>
      <c r="H51" s="97">
        <v>403942</v>
      </c>
      <c r="I51" s="97">
        <v>0</v>
      </c>
      <c r="J51" s="97">
        <v>0</v>
      </c>
      <c r="K51" s="97">
        <v>403942</v>
      </c>
      <c r="L51" s="225">
        <v>0</v>
      </c>
    </row>
    <row r="52" spans="1:12" ht="13" customHeight="1" x14ac:dyDescent="0.3">
      <c r="A52" s="35" t="s">
        <v>55</v>
      </c>
      <c r="B52" s="37">
        <f>'General Information - 2012'!J51</f>
        <v>4318</v>
      </c>
      <c r="C52" s="37"/>
      <c r="D52" s="203">
        <v>5.75</v>
      </c>
      <c r="E52" s="263">
        <v>0</v>
      </c>
      <c r="F52" s="99">
        <v>2020</v>
      </c>
      <c r="G52" s="97">
        <v>189849</v>
      </c>
      <c r="H52" s="97">
        <v>20641</v>
      </c>
      <c r="I52" s="97">
        <v>0</v>
      </c>
      <c r="J52" s="97">
        <v>0</v>
      </c>
      <c r="K52" s="97">
        <v>20641</v>
      </c>
      <c r="L52" s="225">
        <v>0</v>
      </c>
    </row>
    <row r="53" spans="1:12" ht="13" customHeight="1" x14ac:dyDescent="0.3">
      <c r="A53" s="35" t="s">
        <v>56</v>
      </c>
      <c r="B53" s="37">
        <f>'General Information - 2012'!J52</f>
        <v>41635</v>
      </c>
      <c r="C53" s="37"/>
      <c r="D53" s="203">
        <v>3.68</v>
      </c>
      <c r="E53" s="263">
        <v>0</v>
      </c>
      <c r="F53" s="99">
        <v>2016</v>
      </c>
      <c r="G53" s="97">
        <v>1246859</v>
      </c>
      <c r="H53" s="97">
        <v>3722</v>
      </c>
      <c r="I53" s="97">
        <v>0</v>
      </c>
      <c r="J53" s="97">
        <v>0</v>
      </c>
      <c r="K53" s="97">
        <v>3722</v>
      </c>
      <c r="L53" s="225">
        <v>0</v>
      </c>
    </row>
    <row r="54" spans="1:12" ht="13" customHeight="1" x14ac:dyDescent="0.3">
      <c r="A54" s="35" t="s">
        <v>57</v>
      </c>
      <c r="B54" s="37">
        <f>'General Information - 2012'!J53</f>
        <v>52681</v>
      </c>
      <c r="C54" s="37"/>
      <c r="D54" s="203">
        <v>4.79</v>
      </c>
      <c r="E54" s="263">
        <v>0</v>
      </c>
      <c r="F54" s="99">
        <v>2020</v>
      </c>
      <c r="G54" s="97">
        <v>4910770</v>
      </c>
      <c r="H54" s="97">
        <v>67018</v>
      </c>
      <c r="I54" s="97">
        <v>0</v>
      </c>
      <c r="J54" s="97">
        <v>11505</v>
      </c>
      <c r="K54" s="97">
        <v>78523</v>
      </c>
      <c r="L54" s="225">
        <v>35730</v>
      </c>
    </row>
    <row r="55" spans="1:12" ht="13" customHeight="1" x14ac:dyDescent="0.3">
      <c r="A55" s="35" t="s">
        <v>264</v>
      </c>
      <c r="B55" s="37">
        <f>'General Information - 2012'!J54</f>
        <v>21722</v>
      </c>
      <c r="C55" s="37"/>
      <c r="D55" s="203">
        <v>3</v>
      </c>
      <c r="E55" s="263">
        <v>0</v>
      </c>
      <c r="F55" s="268">
        <v>42735</v>
      </c>
      <c r="G55" s="97">
        <v>1324811</v>
      </c>
      <c r="H55" s="97">
        <v>15526</v>
      </c>
      <c r="I55" s="97">
        <v>0</v>
      </c>
      <c r="J55" s="97">
        <v>0</v>
      </c>
      <c r="K55" s="97">
        <v>15526</v>
      </c>
      <c r="L55" s="225">
        <v>3200</v>
      </c>
    </row>
    <row r="56" spans="1:12" ht="13" customHeight="1" x14ac:dyDescent="0.3">
      <c r="A56" s="35" t="s">
        <v>58</v>
      </c>
      <c r="B56" s="37">
        <f>'General Information - 2012'!J55</f>
        <v>44758</v>
      </c>
      <c r="C56" s="37"/>
      <c r="D56" s="203">
        <v>10</v>
      </c>
      <c r="E56" s="264">
        <v>0</v>
      </c>
      <c r="F56" s="98">
        <v>2018</v>
      </c>
      <c r="G56" s="97">
        <v>3655920</v>
      </c>
      <c r="H56" s="97">
        <v>64555</v>
      </c>
      <c r="I56" s="97">
        <v>0</v>
      </c>
      <c r="J56" s="97">
        <v>0</v>
      </c>
      <c r="K56" s="97">
        <v>64555</v>
      </c>
      <c r="L56" s="225">
        <v>0</v>
      </c>
    </row>
    <row r="57" spans="1:12" ht="13" customHeight="1" x14ac:dyDescent="0.3">
      <c r="A57" s="35" t="s">
        <v>59</v>
      </c>
      <c r="B57" s="37">
        <f>'General Information - 2012'!J56</f>
        <v>52726</v>
      </c>
      <c r="C57" s="37"/>
      <c r="D57" s="203">
        <v>8.0399999999999991</v>
      </c>
      <c r="E57" s="263">
        <v>0</v>
      </c>
      <c r="F57" s="99">
        <v>2014</v>
      </c>
      <c r="G57" s="97">
        <v>2054683</v>
      </c>
      <c r="H57" s="97">
        <v>123959</v>
      </c>
      <c r="I57" s="97">
        <v>0</v>
      </c>
      <c r="J57" s="97">
        <v>0</v>
      </c>
      <c r="K57" s="97">
        <v>123959</v>
      </c>
      <c r="L57" s="225">
        <v>0</v>
      </c>
    </row>
    <row r="58" spans="1:12" ht="13" customHeight="1" x14ac:dyDescent="0.3">
      <c r="A58" s="35" t="s">
        <v>60</v>
      </c>
      <c r="B58" s="37">
        <f>'General Information - 2012'!J57</f>
        <v>53697</v>
      </c>
      <c r="C58" s="37"/>
      <c r="D58" s="203">
        <v>5.72</v>
      </c>
      <c r="E58" s="263">
        <v>0</v>
      </c>
      <c r="F58" s="99">
        <v>2020</v>
      </c>
      <c r="G58" s="97">
        <v>3154153</v>
      </c>
      <c r="H58" s="97">
        <v>60433</v>
      </c>
      <c r="I58" s="97">
        <v>0</v>
      </c>
      <c r="J58" s="97">
        <v>7631</v>
      </c>
      <c r="K58" s="97">
        <v>68064</v>
      </c>
      <c r="L58" s="225">
        <v>0</v>
      </c>
    </row>
    <row r="59" spans="1:12" ht="13" customHeight="1" x14ac:dyDescent="0.3">
      <c r="A59" s="35" t="s">
        <v>61</v>
      </c>
      <c r="B59" s="37">
        <f>'General Information - 2012'!J58</f>
        <v>239453</v>
      </c>
      <c r="C59" s="37"/>
      <c r="D59" s="203">
        <v>5.35</v>
      </c>
      <c r="E59" s="263">
        <v>0</v>
      </c>
      <c r="F59" s="99">
        <v>2024</v>
      </c>
      <c r="G59" s="97">
        <v>8135562</v>
      </c>
      <c r="H59" s="97">
        <v>216975</v>
      </c>
      <c r="I59" s="97">
        <v>0</v>
      </c>
      <c r="J59" s="97">
        <v>0</v>
      </c>
      <c r="K59" s="97">
        <v>216975</v>
      </c>
      <c r="L59" s="225">
        <v>0</v>
      </c>
    </row>
    <row r="60" spans="1:12" ht="13" customHeight="1" x14ac:dyDescent="0.3">
      <c r="A60" s="35" t="s">
        <v>62</v>
      </c>
      <c r="B60" s="37">
        <f>'General Information - 2012'!J59</f>
        <v>123441</v>
      </c>
      <c r="C60" s="37"/>
      <c r="D60" s="203">
        <v>6</v>
      </c>
      <c r="E60" s="263">
        <v>0</v>
      </c>
      <c r="F60" s="99">
        <v>2014</v>
      </c>
      <c r="G60" s="97">
        <v>2812408</v>
      </c>
      <c r="H60" s="97">
        <v>182334</v>
      </c>
      <c r="I60" s="97">
        <v>0</v>
      </c>
      <c r="J60" s="97">
        <v>10152</v>
      </c>
      <c r="K60" s="97">
        <v>192486</v>
      </c>
      <c r="L60" s="225">
        <v>0</v>
      </c>
    </row>
    <row r="61" spans="1:12" ht="13" customHeight="1" x14ac:dyDescent="0.3">
      <c r="A61" s="35" t="s">
        <v>265</v>
      </c>
      <c r="B61" s="37">
        <f>'General Information - 2012'!J60</f>
        <v>4954</v>
      </c>
      <c r="C61" s="37"/>
      <c r="D61" s="203">
        <v>4.88</v>
      </c>
      <c r="E61" s="263">
        <v>0</v>
      </c>
      <c r="F61" s="99">
        <v>2016</v>
      </c>
      <c r="G61" s="97">
        <v>140986</v>
      </c>
      <c r="H61" s="97">
        <v>11736</v>
      </c>
      <c r="I61" s="97">
        <v>0</v>
      </c>
      <c r="J61" s="97">
        <v>0</v>
      </c>
      <c r="K61" s="97">
        <v>11736</v>
      </c>
      <c r="L61" s="225">
        <v>0</v>
      </c>
    </row>
    <row r="62" spans="1:12" ht="13" customHeight="1" x14ac:dyDescent="0.3">
      <c r="A62" s="35" t="s">
        <v>266</v>
      </c>
      <c r="B62" s="37">
        <f>'General Information - 2012'!J61</f>
        <v>111893</v>
      </c>
      <c r="C62" s="37"/>
      <c r="D62" s="203">
        <v>0</v>
      </c>
      <c r="E62" s="263" t="s">
        <v>288</v>
      </c>
      <c r="F62" s="99" t="s">
        <v>281</v>
      </c>
      <c r="G62" s="97">
        <v>5971372</v>
      </c>
      <c r="H62" s="97">
        <v>0</v>
      </c>
      <c r="I62" s="97">
        <v>0</v>
      </c>
      <c r="J62" s="97">
        <v>0</v>
      </c>
      <c r="K62" s="97">
        <v>0</v>
      </c>
      <c r="L62" s="225">
        <v>0</v>
      </c>
    </row>
    <row r="63" spans="1:12" ht="13" customHeight="1" x14ac:dyDescent="0.3">
      <c r="A63" s="35" t="s">
        <v>63</v>
      </c>
      <c r="B63" s="37">
        <f>'General Information - 2012'!J62</f>
        <v>22419</v>
      </c>
      <c r="C63" s="37"/>
      <c r="D63" s="203">
        <v>3</v>
      </c>
      <c r="E63" s="264">
        <v>0</v>
      </c>
      <c r="F63" s="98" t="s">
        <v>294</v>
      </c>
      <c r="G63" s="97">
        <v>527188</v>
      </c>
      <c r="H63" s="97">
        <v>23152</v>
      </c>
      <c r="I63" s="97">
        <v>0</v>
      </c>
      <c r="J63" s="97">
        <v>0</v>
      </c>
      <c r="K63" s="97">
        <v>23152</v>
      </c>
      <c r="L63" s="225">
        <v>1926</v>
      </c>
    </row>
    <row r="64" spans="1:12" ht="13" customHeight="1" x14ac:dyDescent="0.3">
      <c r="A64" s="35" t="s">
        <v>70</v>
      </c>
      <c r="B64" s="37">
        <f>'General Information - 2012'!J63</f>
        <v>58723</v>
      </c>
      <c r="C64" s="37"/>
      <c r="D64" s="203">
        <v>4</v>
      </c>
      <c r="E64" s="263">
        <v>0</v>
      </c>
      <c r="F64" s="99">
        <v>2014</v>
      </c>
      <c r="G64" s="97">
        <v>1229728</v>
      </c>
      <c r="H64" s="97">
        <v>136267</v>
      </c>
      <c r="I64" s="97">
        <v>0</v>
      </c>
      <c r="J64" s="97">
        <v>0</v>
      </c>
      <c r="K64" s="97">
        <v>136267</v>
      </c>
      <c r="L64" s="225">
        <v>0</v>
      </c>
    </row>
    <row r="65" spans="1:12" ht="13" customHeight="1" x14ac:dyDescent="0.3">
      <c r="A65" s="40" t="s">
        <v>267</v>
      </c>
      <c r="B65" s="37">
        <f>'General Information - 2012'!J64</f>
        <v>53869</v>
      </c>
      <c r="C65" s="37"/>
      <c r="D65" s="203">
        <v>7.92</v>
      </c>
      <c r="E65" s="264">
        <v>0</v>
      </c>
      <c r="F65" s="98">
        <v>2021</v>
      </c>
      <c r="G65" s="97">
        <v>942480</v>
      </c>
      <c r="H65" s="97">
        <v>74093</v>
      </c>
      <c r="I65" s="97">
        <v>0</v>
      </c>
      <c r="J65" s="97">
        <v>4981</v>
      </c>
      <c r="K65" s="97">
        <v>79074</v>
      </c>
      <c r="L65" s="225">
        <v>0</v>
      </c>
    </row>
    <row r="66" spans="1:12" ht="13" customHeight="1" x14ac:dyDescent="0.3">
      <c r="A66" s="35" t="s">
        <v>64</v>
      </c>
      <c r="B66" s="37">
        <f>'General Information - 2012'!J65</f>
        <v>964</v>
      </c>
      <c r="C66" s="37"/>
      <c r="D66" s="203">
        <v>0</v>
      </c>
      <c r="E66" s="264">
        <v>0</v>
      </c>
      <c r="F66" s="98" t="s">
        <v>281</v>
      </c>
      <c r="G66" s="97">
        <v>90000</v>
      </c>
      <c r="H66" s="97">
        <v>0</v>
      </c>
      <c r="I66" s="97">
        <v>0</v>
      </c>
      <c r="J66" s="97">
        <v>0</v>
      </c>
      <c r="K66" s="97">
        <v>0</v>
      </c>
      <c r="L66" s="225">
        <v>0</v>
      </c>
    </row>
    <row r="67" spans="1:12" ht="13" customHeight="1" x14ac:dyDescent="0.3">
      <c r="A67" s="35" t="s">
        <v>268</v>
      </c>
      <c r="B67" s="37">
        <f>'General Information - 2012'!J66</f>
        <v>46670</v>
      </c>
      <c r="C67" s="37"/>
      <c r="D67" s="203">
        <v>4.5999999999999996</v>
      </c>
      <c r="E67" s="264">
        <v>0</v>
      </c>
      <c r="F67" s="98">
        <v>2016</v>
      </c>
      <c r="G67" s="97">
        <v>699000</v>
      </c>
      <c r="H67" s="97">
        <v>59000</v>
      </c>
      <c r="I67" s="97">
        <v>0</v>
      </c>
      <c r="J67" s="97">
        <v>1863</v>
      </c>
      <c r="K67" s="97">
        <v>60863</v>
      </c>
      <c r="L67" s="225">
        <v>0</v>
      </c>
    </row>
    <row r="68" spans="1:12" ht="13" customHeight="1" x14ac:dyDescent="0.3">
      <c r="A68" s="35" t="s">
        <v>269</v>
      </c>
      <c r="B68" s="37">
        <f>'General Information - 2012'!J67</f>
        <v>40940</v>
      </c>
      <c r="C68" s="37"/>
      <c r="D68" s="203">
        <v>12</v>
      </c>
      <c r="E68" s="264">
        <v>0</v>
      </c>
      <c r="F68" s="98">
        <v>2014</v>
      </c>
      <c r="G68" s="97">
        <v>2703735</v>
      </c>
      <c r="H68" s="97">
        <v>46986</v>
      </c>
      <c r="I68" s="97">
        <v>0</v>
      </c>
      <c r="J68" s="97">
        <v>1645</v>
      </c>
      <c r="K68" s="97">
        <v>48631</v>
      </c>
      <c r="L68" s="225">
        <v>4636</v>
      </c>
    </row>
    <row r="69" spans="1:12" ht="13" customHeight="1" x14ac:dyDescent="0.3">
      <c r="A69" s="35" t="s">
        <v>270</v>
      </c>
      <c r="B69" s="37">
        <f>'General Information - 2012'!J68</f>
        <v>24106</v>
      </c>
      <c r="C69" s="37"/>
      <c r="D69" s="203">
        <v>4.0999999999999996</v>
      </c>
      <c r="E69" s="263">
        <v>0</v>
      </c>
      <c r="F69" s="99">
        <v>2015</v>
      </c>
      <c r="G69" s="97">
        <v>1531520</v>
      </c>
      <c r="H69" s="97">
        <v>46102</v>
      </c>
      <c r="I69" s="97">
        <v>0</v>
      </c>
      <c r="J69" s="97">
        <v>0</v>
      </c>
      <c r="K69" s="97">
        <v>46102</v>
      </c>
      <c r="L69" s="225">
        <v>0</v>
      </c>
    </row>
    <row r="70" spans="1:12" ht="13" customHeight="1" x14ac:dyDescent="0.3">
      <c r="A70" s="35" t="s">
        <v>271</v>
      </c>
      <c r="B70" s="37">
        <f>'General Information - 2012'!J69</f>
        <v>11512</v>
      </c>
      <c r="C70" s="37"/>
      <c r="D70" s="203">
        <v>5.65</v>
      </c>
      <c r="E70" s="263">
        <v>0</v>
      </c>
      <c r="F70" s="99">
        <v>2016</v>
      </c>
      <c r="G70" s="97">
        <v>205192</v>
      </c>
      <c r="H70" s="97">
        <v>11281</v>
      </c>
      <c r="I70" s="97">
        <v>0</v>
      </c>
      <c r="J70" s="97">
        <v>0</v>
      </c>
      <c r="K70" s="97">
        <v>11281</v>
      </c>
      <c r="L70" s="225">
        <v>0</v>
      </c>
    </row>
    <row r="71" spans="1:12" ht="13" customHeight="1" x14ac:dyDescent="0.3">
      <c r="A71" s="35" t="s">
        <v>65</v>
      </c>
      <c r="B71" s="37">
        <f>'General Information - 2012'!J70</f>
        <v>15405</v>
      </c>
      <c r="C71" s="37"/>
      <c r="D71" s="203">
        <v>1.5</v>
      </c>
      <c r="E71" s="263">
        <v>0</v>
      </c>
      <c r="F71" s="99">
        <v>2032</v>
      </c>
      <c r="G71" s="97">
        <v>265960</v>
      </c>
      <c r="H71" s="97">
        <v>6088</v>
      </c>
      <c r="I71" s="97">
        <v>0</v>
      </c>
      <c r="J71" s="97">
        <v>11505</v>
      </c>
      <c r="K71" s="97">
        <v>17593</v>
      </c>
      <c r="L71" s="225">
        <v>7251</v>
      </c>
    </row>
    <row r="72" spans="1:12" ht="13" customHeight="1" x14ac:dyDescent="0.3">
      <c r="A72" s="46" t="s">
        <v>272</v>
      </c>
      <c r="B72" s="37">
        <f>'General Information - 2012'!J71</f>
        <v>15000</v>
      </c>
      <c r="D72" s="203">
        <v>8</v>
      </c>
      <c r="E72" s="263">
        <v>0</v>
      </c>
      <c r="F72" s="99">
        <v>2019</v>
      </c>
      <c r="G72" s="97">
        <v>521050</v>
      </c>
      <c r="H72" s="97">
        <v>37833</v>
      </c>
      <c r="I72" s="97">
        <v>0</v>
      </c>
      <c r="J72" s="97">
        <v>969</v>
      </c>
      <c r="K72" s="97">
        <v>38802</v>
      </c>
      <c r="L72" s="225">
        <v>0</v>
      </c>
    </row>
    <row r="73" spans="1:12" ht="13" customHeight="1" x14ac:dyDescent="0.3">
      <c r="A73" s="100" t="s">
        <v>66</v>
      </c>
      <c r="B73" s="44">
        <f>SUM(B5:B72)</f>
        <v>4624437</v>
      </c>
      <c r="C73" s="44" t="s">
        <v>230</v>
      </c>
      <c r="D73" s="205"/>
      <c r="E73" s="205"/>
      <c r="F73" s="101"/>
      <c r="G73" s="239">
        <f t="shared" ref="G73:L73" si="0">SUM(G5:G72)</f>
        <v>208869396</v>
      </c>
      <c r="H73" s="239">
        <f t="shared" si="0"/>
        <v>4882750</v>
      </c>
      <c r="I73" s="241">
        <v>0</v>
      </c>
      <c r="J73" s="239">
        <f t="shared" si="0"/>
        <v>161960</v>
      </c>
      <c r="K73" s="239">
        <f t="shared" si="0"/>
        <v>5044710</v>
      </c>
      <c r="L73" s="240">
        <f t="shared" si="0"/>
        <v>740568</v>
      </c>
    </row>
    <row r="74" spans="1:12" ht="13" x14ac:dyDescent="0.3">
      <c r="A74" s="84"/>
      <c r="B74" s="31"/>
      <c r="C74" s="29" t="s">
        <v>231</v>
      </c>
      <c r="D74" s="170"/>
      <c r="E74" s="170"/>
      <c r="F74" s="269"/>
      <c r="G74" s="81"/>
      <c r="H74" s="81"/>
      <c r="I74" s="81"/>
      <c r="J74" s="81"/>
      <c r="K74" s="81"/>
    </row>
    <row r="75" spans="1:12" ht="13" x14ac:dyDescent="0.3">
      <c r="A75" s="84"/>
      <c r="B75" s="31"/>
      <c r="C75" s="31"/>
      <c r="D75" s="170"/>
      <c r="E75" s="170"/>
      <c r="F75" s="269"/>
      <c r="G75" s="81"/>
      <c r="H75" s="81"/>
      <c r="I75" s="81"/>
      <c r="J75" s="81"/>
      <c r="K75" s="81"/>
    </row>
    <row r="76" spans="1:12" x14ac:dyDescent="0.25">
      <c r="A76" s="31"/>
      <c r="B76" s="31"/>
      <c r="D76" s="170"/>
      <c r="E76" s="170"/>
      <c r="F76" s="269"/>
      <c r="G76" s="81"/>
      <c r="H76" s="81"/>
      <c r="I76" s="81"/>
      <c r="J76" s="81"/>
      <c r="K76" s="81"/>
    </row>
    <row r="77" spans="1:12" x14ac:dyDescent="0.25">
      <c r="A77" s="31"/>
      <c r="B77" s="31"/>
      <c r="D77" s="170"/>
      <c r="E77" s="170"/>
      <c r="F77" s="269"/>
      <c r="G77" s="81"/>
      <c r="H77" s="81"/>
      <c r="I77" s="81"/>
      <c r="J77" s="81"/>
      <c r="K77" s="81"/>
    </row>
    <row r="78" spans="1:12" x14ac:dyDescent="0.25">
      <c r="A78" s="31"/>
      <c r="B78" s="31"/>
      <c r="D78" s="170"/>
      <c r="E78" s="170"/>
      <c r="F78" s="269"/>
      <c r="G78" s="81"/>
      <c r="H78" s="81"/>
      <c r="I78" s="81"/>
      <c r="J78" s="81"/>
      <c r="K78" s="81"/>
    </row>
    <row r="79" spans="1:12" x14ac:dyDescent="0.25">
      <c r="A79" s="31"/>
      <c r="B79" s="31"/>
      <c r="D79" s="170"/>
      <c r="E79" s="170"/>
      <c r="F79" s="269"/>
      <c r="G79" s="81"/>
      <c r="H79" s="81"/>
      <c r="I79" s="81"/>
      <c r="J79" s="81"/>
      <c r="K79" s="81"/>
    </row>
    <row r="80" spans="1:12" x14ac:dyDescent="0.25">
      <c r="A80" s="31"/>
      <c r="B80" s="31"/>
      <c r="D80" s="170"/>
      <c r="E80" s="170"/>
      <c r="F80" s="269"/>
      <c r="G80" s="81"/>
      <c r="H80" s="81"/>
      <c r="I80" s="81"/>
      <c r="J80" s="81"/>
      <c r="K80" s="81"/>
    </row>
    <row r="81" spans="1:11" x14ac:dyDescent="0.25">
      <c r="A81" s="31"/>
      <c r="B81" s="31"/>
      <c r="D81" s="170"/>
      <c r="E81" s="170"/>
      <c r="F81" s="269"/>
      <c r="G81" s="81"/>
      <c r="H81" s="81"/>
      <c r="I81" s="81"/>
      <c r="J81" s="81"/>
      <c r="K81" s="81"/>
    </row>
  </sheetData>
  <mergeCells count="5">
    <mergeCell ref="D3:F3"/>
    <mergeCell ref="H3:K3"/>
    <mergeCell ref="A1:L2"/>
    <mergeCell ref="A3:A4"/>
    <mergeCell ref="B3:B4"/>
  </mergeCells>
  <phoneticPr fontId="0" type="noConversion"/>
  <printOptions horizontalCentered="1" verticalCentered="1" gridLines="1"/>
  <pageMargins left="0.71" right="0.71" top="0.75" bottom="0.75" header="0.5" footer="0.5"/>
  <pageSetup scale="91" fitToHeight="2" orientation="landscape" r:id="rId1"/>
  <headerFooter alignWithMargins="0">
    <oddFooter>&amp;C&amp;"Garamond,Regular"&amp;P</oddFooter>
  </headerFooter>
  <rowBreaks count="1" manualBreakCount="1">
    <brk id="38" max="11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76"/>
  <sheetViews>
    <sheetView zoomScaleNormal="100" workbookViewId="0">
      <pane xSplit="1" ySplit="4" topLeftCell="E39" activePane="bottomRight" state="frozen"/>
      <selection pane="topRight" activeCell="B1" sqref="B1"/>
      <selection pane="bottomLeft" activeCell="A5" sqref="A5"/>
      <selection pane="bottomRight" activeCell="L73" sqref="L73"/>
    </sheetView>
  </sheetViews>
  <sheetFormatPr defaultRowHeight="12.5" x14ac:dyDescent="0.25"/>
  <cols>
    <col min="1" max="1" width="29" customWidth="1"/>
    <col min="2" max="7" width="10.7265625" customWidth="1"/>
    <col min="8" max="8" width="11.26953125" customWidth="1"/>
    <col min="9" max="9" width="7.7265625" customWidth="1"/>
    <col min="10" max="10" width="6.36328125" customWidth="1"/>
    <col min="11" max="11" width="6.54296875" customWidth="1"/>
    <col min="12" max="12" width="8.1796875" customWidth="1"/>
    <col min="13" max="13" width="6.81640625" customWidth="1"/>
    <col min="14" max="46" width="9.1796875" style="31"/>
  </cols>
  <sheetData>
    <row r="1" spans="1:13" ht="15.75" customHeight="1" x14ac:dyDescent="0.25">
      <c r="A1" s="324" t="s">
        <v>170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54"/>
    </row>
    <row r="2" spans="1:13" x14ac:dyDescent="0.25">
      <c r="A2" s="326"/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55"/>
    </row>
    <row r="3" spans="1:13" ht="12.75" customHeight="1" x14ac:dyDescent="0.3">
      <c r="A3" s="384" t="s">
        <v>23</v>
      </c>
      <c r="B3" s="386" t="s">
        <v>171</v>
      </c>
      <c r="C3" s="386"/>
      <c r="D3" s="386"/>
      <c r="E3" s="386"/>
      <c r="F3" s="386"/>
      <c r="G3" s="386"/>
      <c r="H3" s="386"/>
      <c r="I3" s="381" t="s">
        <v>172</v>
      </c>
      <c r="J3" s="382"/>
      <c r="K3" s="382"/>
      <c r="L3" s="382"/>
      <c r="M3" s="383"/>
    </row>
    <row r="4" spans="1:13" ht="37.5" x14ac:dyDescent="0.3">
      <c r="A4" s="385"/>
      <c r="B4" s="102" t="s">
        <v>173</v>
      </c>
      <c r="C4" s="102" t="s">
        <v>174</v>
      </c>
      <c r="D4" s="102" t="s">
        <v>175</v>
      </c>
      <c r="E4" s="102" t="s">
        <v>176</v>
      </c>
      <c r="F4" s="102" t="s">
        <v>177</v>
      </c>
      <c r="G4" s="102" t="s">
        <v>178</v>
      </c>
      <c r="H4" s="102" t="s">
        <v>179</v>
      </c>
      <c r="I4" s="154" t="s">
        <v>180</v>
      </c>
      <c r="J4" s="103" t="s">
        <v>181</v>
      </c>
      <c r="K4" s="103" t="s">
        <v>182</v>
      </c>
      <c r="L4" s="103" t="s">
        <v>183</v>
      </c>
      <c r="M4" s="155" t="s">
        <v>184</v>
      </c>
    </row>
    <row r="5" spans="1:13" ht="13" x14ac:dyDescent="0.3">
      <c r="A5" s="35" t="s">
        <v>240</v>
      </c>
      <c r="B5" s="104">
        <v>22653</v>
      </c>
      <c r="C5" s="104">
        <v>5255</v>
      </c>
      <c r="D5" s="104">
        <v>860</v>
      </c>
      <c r="E5" s="104">
        <v>8364</v>
      </c>
      <c r="F5" s="104">
        <v>37132</v>
      </c>
      <c r="G5" s="104">
        <v>1326990</v>
      </c>
      <c r="H5" s="207">
        <v>1672729</v>
      </c>
      <c r="I5" s="105">
        <f>'Operating Revenue I - 2012'!G5/'Operating Revenue I - 2012'!B5</f>
        <v>18.923262049360382</v>
      </c>
      <c r="J5" s="301">
        <f>'Operating Revenue I - 2012'!K5/'Operating Revenue I - 2012'!B5</f>
        <v>1.9104696989275101</v>
      </c>
      <c r="K5" s="105">
        <f>'Operating Revenue I - 2012'!L5/'Operating Revenue I - 2012'!B5</f>
        <v>0</v>
      </c>
      <c r="L5" s="302">
        <f>F5/'Operating Revenue I - 2012'!B5</f>
        <v>0.59975449024421756</v>
      </c>
      <c r="M5" s="156">
        <f>G5/'Operating Revenue I - 2012'!B5</f>
        <v>21.433486238532112</v>
      </c>
    </row>
    <row r="6" spans="1:13" ht="13" x14ac:dyDescent="0.3">
      <c r="A6" s="35" t="s">
        <v>32</v>
      </c>
      <c r="B6" s="104">
        <v>4235</v>
      </c>
      <c r="C6" s="104">
        <v>552</v>
      </c>
      <c r="D6" s="104">
        <v>501</v>
      </c>
      <c r="E6" s="104">
        <v>1778</v>
      </c>
      <c r="F6" s="104">
        <v>7066</v>
      </c>
      <c r="G6" s="104">
        <v>791193</v>
      </c>
      <c r="H6" s="208">
        <v>600991</v>
      </c>
      <c r="I6" s="105">
        <f>'Operating Revenue I - 2012'!G6/'Operating Revenue I - 2012'!B6</f>
        <v>28.324797368730177</v>
      </c>
      <c r="J6" s="301">
        <f>'Operating Revenue I - 2012'!K6/'Operating Revenue I - 2012'!B6</f>
        <v>2.3783233486040958</v>
      </c>
      <c r="K6" s="105">
        <f>'Operating Revenue I - 2012'!L6/'Operating Revenue I - 2012'!B6</f>
        <v>0</v>
      </c>
      <c r="L6" s="302">
        <f>F6/'Operating Revenue I - 2012'!B6</f>
        <v>0.27667488938486234</v>
      </c>
      <c r="M6" s="156">
        <f>G6/'Operating Revenue I - 2012'!B6</f>
        <v>30.979795606719136</v>
      </c>
    </row>
    <row r="7" spans="1:13" ht="13" x14ac:dyDescent="0.3">
      <c r="A7" s="35" t="s">
        <v>241</v>
      </c>
      <c r="B7" s="104">
        <v>38821</v>
      </c>
      <c r="C7" s="104">
        <v>6072</v>
      </c>
      <c r="D7" s="104">
        <v>1120</v>
      </c>
      <c r="E7" s="104">
        <v>27383</v>
      </c>
      <c r="F7" s="104">
        <v>73396</v>
      </c>
      <c r="G7" s="104">
        <v>6110183</v>
      </c>
      <c r="H7" s="208">
        <v>1100000</v>
      </c>
      <c r="I7" s="105">
        <f>'Operating Revenue I - 2012'!G7/'Operating Revenue I - 2012'!B7</f>
        <v>51.450047200897707</v>
      </c>
      <c r="J7" s="301">
        <f>'Operating Revenue I - 2012'!K7/'Operating Revenue I - 2012'!B7</f>
        <v>2.3125500952923783</v>
      </c>
      <c r="K7" s="105">
        <f>'Operating Revenue I - 2012'!L7/'Operating Revenue I - 2012'!B7</f>
        <v>0</v>
      </c>
      <c r="L7" s="302">
        <f>F7/'Operating Revenue I - 2012'!B7</f>
        <v>0.65365228078300053</v>
      </c>
      <c r="M7" s="156">
        <f>G7/'Operating Revenue I - 2012'!B7</f>
        <v>54.416249576973087</v>
      </c>
    </row>
    <row r="8" spans="1:13" ht="13" x14ac:dyDescent="0.3">
      <c r="A8" s="35" t="s">
        <v>242</v>
      </c>
      <c r="B8" s="104">
        <v>11574</v>
      </c>
      <c r="C8" s="104">
        <v>8549</v>
      </c>
      <c r="D8" s="104">
        <v>0</v>
      </c>
      <c r="E8" s="104">
        <v>8734</v>
      </c>
      <c r="F8" s="104">
        <v>28857</v>
      </c>
      <c r="G8" s="104">
        <v>1029074</v>
      </c>
      <c r="H8" s="208">
        <v>1049818</v>
      </c>
      <c r="I8" s="105">
        <f>'Operating Revenue I - 2012'!G8/'Operating Revenue I - 2012'!B8</f>
        <v>43.438591157821591</v>
      </c>
      <c r="J8" s="301">
        <f>'Operating Revenue I - 2012'!K8/'Operating Revenue I - 2012'!B8</f>
        <v>0</v>
      </c>
      <c r="K8" s="105">
        <f>'Operating Revenue I - 2012'!L8/'Operating Revenue I - 2012'!B8</f>
        <v>0</v>
      </c>
      <c r="L8" s="302">
        <f>F8/'Operating Revenue I - 2012'!B8</f>
        <v>1.253235472943629</v>
      </c>
      <c r="M8" s="156">
        <f>G8/'Operating Revenue I - 2012'!B8</f>
        <v>44.69182663076522</v>
      </c>
    </row>
    <row r="9" spans="1:13" ht="13" x14ac:dyDescent="0.3">
      <c r="A9" s="35" t="s">
        <v>33</v>
      </c>
      <c r="B9" s="104">
        <v>1886</v>
      </c>
      <c r="C9" s="104">
        <v>12303</v>
      </c>
      <c r="D9" s="104">
        <v>2874</v>
      </c>
      <c r="E9" s="212">
        <v>357</v>
      </c>
      <c r="F9" s="104">
        <v>17420</v>
      </c>
      <c r="G9" s="104">
        <v>506985</v>
      </c>
      <c r="H9" s="208">
        <v>167354</v>
      </c>
      <c r="I9" s="105">
        <f>'Operating Revenue I - 2012'!G9/'Operating Revenue I - 2012'!B9</f>
        <v>12.025966086424917</v>
      </c>
      <c r="J9" s="301">
        <f>'Operating Revenue I - 2012'!K9/'Operating Revenue I - 2012'!B9</f>
        <v>1.9332990121947295</v>
      </c>
      <c r="K9" s="105">
        <f>'Operating Revenue I - 2012'!L9/'Operating Revenue I - 2012'!B9</f>
        <v>1.7930113581518068</v>
      </c>
      <c r="L9" s="302">
        <f>F9/'Operating Revenue I - 2012'!B9</f>
        <v>0.56050709482287076</v>
      </c>
      <c r="M9" s="156">
        <f>G9/'Operating Revenue I - 2012'!B9</f>
        <v>16.312783551594325</v>
      </c>
    </row>
    <row r="10" spans="1:13" ht="13" x14ac:dyDescent="0.3">
      <c r="A10" s="35" t="s">
        <v>243</v>
      </c>
      <c r="B10" s="104">
        <v>5759</v>
      </c>
      <c r="C10" s="104">
        <v>2762</v>
      </c>
      <c r="D10" s="104">
        <v>0</v>
      </c>
      <c r="E10" s="104">
        <v>16004</v>
      </c>
      <c r="F10" s="104">
        <v>24525</v>
      </c>
      <c r="G10" s="104">
        <v>812191</v>
      </c>
      <c r="H10" s="208">
        <v>210882</v>
      </c>
      <c r="I10" s="105">
        <f>'Operating Revenue I - 2012'!G10/'Operating Revenue I - 2012'!B10</f>
        <v>14.389580130668717</v>
      </c>
      <c r="J10" s="301">
        <f>'Operating Revenue I - 2012'!K10/'Operating Revenue I - 2012'!B10</f>
        <v>4.5301450807071486</v>
      </c>
      <c r="K10" s="105">
        <f>'Operating Revenue I - 2012'!L10/'Operating Revenue I - 2012'!B10</f>
        <v>0</v>
      </c>
      <c r="L10" s="302">
        <f>F10/'Operating Revenue I - 2012'!B10</f>
        <v>0.58909012298232133</v>
      </c>
      <c r="M10" s="156">
        <f>G10/'Operating Revenue I - 2012'!B10</f>
        <v>19.508815334358186</v>
      </c>
    </row>
    <row r="11" spans="1:13" ht="13" x14ac:dyDescent="0.3">
      <c r="A11" s="35" t="s">
        <v>244</v>
      </c>
      <c r="B11" s="104">
        <v>16101</v>
      </c>
      <c r="C11" s="104">
        <v>12100</v>
      </c>
      <c r="D11" s="104">
        <v>1123</v>
      </c>
      <c r="E11" s="104">
        <v>10762</v>
      </c>
      <c r="F11" s="104">
        <v>40086</v>
      </c>
      <c r="G11" s="104">
        <v>1656249</v>
      </c>
      <c r="H11" s="208">
        <v>586991</v>
      </c>
      <c r="I11" s="105">
        <f>'Operating Revenue I - 2012'!G11/'Operating Revenue I - 2012'!B11</f>
        <v>43.484247953474274</v>
      </c>
      <c r="J11" s="301">
        <f>'Operating Revenue I - 2012'!K11/'Operating Revenue I - 2012'!B11</f>
        <v>1.06146467848185</v>
      </c>
      <c r="K11" s="105">
        <f>'Operating Revenue I - 2012'!L11/'Operating Revenue I - 2012'!B11</f>
        <v>0</v>
      </c>
      <c r="L11" s="302">
        <f>F11/'Operating Revenue I - 2012'!B11</f>
        <v>1.1048758303244122</v>
      </c>
      <c r="M11" s="156">
        <f>G11/'Operating Revenue I - 2012'!B11</f>
        <v>45.650588462280531</v>
      </c>
    </row>
    <row r="12" spans="1:13" ht="13" x14ac:dyDescent="0.3">
      <c r="A12" s="35" t="s">
        <v>35</v>
      </c>
      <c r="B12" s="104">
        <v>18977</v>
      </c>
      <c r="C12" s="104">
        <v>11188</v>
      </c>
      <c r="D12" s="104">
        <v>350</v>
      </c>
      <c r="E12" s="104">
        <v>14431</v>
      </c>
      <c r="F12" s="104">
        <v>44946</v>
      </c>
      <c r="G12" s="104">
        <v>1446846</v>
      </c>
      <c r="H12" s="208">
        <v>1600000</v>
      </c>
      <c r="I12" s="105">
        <f>'Operating Revenue I - 2012'!G12/'Operating Revenue I - 2012'!B12</f>
        <v>97.787652742256327</v>
      </c>
      <c r="J12" s="301">
        <f>'Operating Revenue I - 2012'!K12/'Operating Revenue I - 2012'!B12</f>
        <v>1.8074026712134128</v>
      </c>
      <c r="K12" s="105">
        <f>'Operating Revenue I - 2012'!L12/'Operating Revenue I - 2012'!B12</f>
        <v>0</v>
      </c>
      <c r="L12" s="302">
        <f>F12/'Operating Revenue I - 2012'!B12</f>
        <v>3.1930946291560103</v>
      </c>
      <c r="M12" s="156">
        <f>G12/'Operating Revenue I - 2012'!B12</f>
        <v>102.78815004262574</v>
      </c>
    </row>
    <row r="13" spans="1:13" ht="13" x14ac:dyDescent="0.3">
      <c r="A13" s="35" t="s">
        <v>245</v>
      </c>
      <c r="B13" s="104">
        <v>38578</v>
      </c>
      <c r="C13" s="104">
        <v>4139</v>
      </c>
      <c r="D13" s="104">
        <v>1111</v>
      </c>
      <c r="E13" s="104">
        <v>51435</v>
      </c>
      <c r="F13" s="104">
        <v>95263</v>
      </c>
      <c r="G13" s="104">
        <v>6663952</v>
      </c>
      <c r="H13" s="208">
        <v>9834046</v>
      </c>
      <c r="I13" s="105">
        <f>'Operating Revenue I - 2012'!G13/'Operating Revenue I - 2012'!B13</f>
        <v>52.432735664541681</v>
      </c>
      <c r="J13" s="301">
        <f>'Operating Revenue I - 2012'!K13/'Operating Revenue I - 2012'!B13</f>
        <v>1.3221764855111009</v>
      </c>
      <c r="K13" s="105">
        <f>'Operating Revenue I - 2012'!L13/'Operating Revenue I - 2012'!B13</f>
        <v>0</v>
      </c>
      <c r="L13" s="302">
        <f>F13/'Operating Revenue I - 2012'!B13</f>
        <v>0.77958542353740268</v>
      </c>
      <c r="M13" s="156">
        <f>G13/'Operating Revenue I - 2012'!B13</f>
        <v>54.534497573590187</v>
      </c>
    </row>
    <row r="14" spans="1:13" ht="13" x14ac:dyDescent="0.3">
      <c r="A14" s="35" t="s">
        <v>38</v>
      </c>
      <c r="B14" s="104">
        <v>163226</v>
      </c>
      <c r="C14" s="104">
        <v>45702</v>
      </c>
      <c r="D14" s="104">
        <v>2297</v>
      </c>
      <c r="E14" s="104">
        <v>54256</v>
      </c>
      <c r="F14" s="104">
        <v>265481</v>
      </c>
      <c r="G14" s="104">
        <v>9204458</v>
      </c>
      <c r="H14" s="208">
        <v>3995870</v>
      </c>
      <c r="I14" s="105">
        <f>'Operating Revenue I - 2012'!G14/'Operating Revenue I - 2012'!B14</f>
        <v>45.338449198685815</v>
      </c>
      <c r="J14" s="301">
        <f>'Operating Revenue I - 2012'!K14/'Operating Revenue I - 2012'!B14</f>
        <v>0.62195554595795222</v>
      </c>
      <c r="K14" s="105">
        <f>'Operating Revenue I - 2012'!L14/'Operating Revenue I - 2012'!B14</f>
        <v>0</v>
      </c>
      <c r="L14" s="302">
        <f>F14/'Operating Revenue I - 2012'!B14</f>
        <v>1.3649899996400898</v>
      </c>
      <c r="M14" s="156">
        <f>G14/'Operating Revenue I - 2012'!B14</f>
        <v>47.325394744283855</v>
      </c>
    </row>
    <row r="15" spans="1:13" ht="13" x14ac:dyDescent="0.3">
      <c r="A15" s="35" t="s">
        <v>39</v>
      </c>
      <c r="B15" s="104">
        <v>3490</v>
      </c>
      <c r="C15" s="104">
        <v>0</v>
      </c>
      <c r="D15" s="104">
        <v>365</v>
      </c>
      <c r="E15" s="104">
        <v>1899</v>
      </c>
      <c r="F15" s="104">
        <v>5754</v>
      </c>
      <c r="G15" s="104">
        <v>363418</v>
      </c>
      <c r="H15" s="208">
        <v>0</v>
      </c>
      <c r="I15" s="105">
        <f>'Operating Revenue I - 2012'!G15/'Operating Revenue I - 2012'!B15</f>
        <v>34.958016793282688</v>
      </c>
      <c r="J15" s="301">
        <f>'Operating Revenue I - 2012'!K15/'Operating Revenue I - 2012'!B15</f>
        <v>0.79408236705317869</v>
      </c>
      <c r="K15" s="105">
        <f>'Operating Revenue I - 2012'!L15/'Operating Revenue I - 2012'!B15</f>
        <v>0</v>
      </c>
      <c r="L15" s="302">
        <f>F15/'Operating Revenue I - 2012'!B15</f>
        <v>0.57516993202718913</v>
      </c>
      <c r="M15" s="156">
        <f>G15/'Operating Revenue I - 2012'!B15</f>
        <v>36.327269092363053</v>
      </c>
    </row>
    <row r="16" spans="1:13" ht="13" x14ac:dyDescent="0.3">
      <c r="A16" s="35" t="s">
        <v>40</v>
      </c>
      <c r="B16" s="104">
        <v>20</v>
      </c>
      <c r="C16" s="104">
        <v>1924</v>
      </c>
      <c r="D16" s="104">
        <v>4525</v>
      </c>
      <c r="E16" s="104">
        <v>2972</v>
      </c>
      <c r="F16" s="104">
        <v>9441</v>
      </c>
      <c r="G16" s="104">
        <v>1693832</v>
      </c>
      <c r="H16" s="208">
        <v>3844223</v>
      </c>
      <c r="I16" s="105">
        <f>'Operating Revenue I - 2012'!G16/'Operating Revenue I - 2012'!B16</f>
        <v>248.55475977320202</v>
      </c>
      <c r="J16" s="301">
        <f>'Operating Revenue I - 2012'!K16/'Operating Revenue I - 2012'!B16</f>
        <v>1.8912264995523724</v>
      </c>
      <c r="K16" s="105">
        <f>'Operating Revenue I - 2012'!L16/'Operating Revenue I - 2012'!B16</f>
        <v>0.88063264697105337</v>
      </c>
      <c r="L16" s="302">
        <f>F16/'Operating Revenue I - 2012'!B16</f>
        <v>1.4086839749328559</v>
      </c>
      <c r="M16" s="156">
        <f>G16/'Operating Revenue I - 2012'!B16</f>
        <v>252.7353028946583</v>
      </c>
    </row>
    <row r="17" spans="1:13" ht="13" x14ac:dyDescent="0.3">
      <c r="A17" s="35" t="s">
        <v>246</v>
      </c>
      <c r="B17" s="104">
        <v>70</v>
      </c>
      <c r="C17" s="104">
        <v>1607</v>
      </c>
      <c r="D17" s="104">
        <v>1923</v>
      </c>
      <c r="E17" s="104">
        <v>10911</v>
      </c>
      <c r="F17" s="104">
        <v>14511</v>
      </c>
      <c r="G17" s="104">
        <v>336667</v>
      </c>
      <c r="H17" s="208">
        <v>225082</v>
      </c>
      <c r="I17" s="105">
        <f>'Operating Revenue I - 2012'!G17/'Operating Revenue I - 2012'!B17</f>
        <v>29.348134473377382</v>
      </c>
      <c r="J17" s="301">
        <f>'Operating Revenue I - 2012'!K17/'Operating Revenue I - 2012'!B17</f>
        <v>1.9534589972794403</v>
      </c>
      <c r="K17" s="105">
        <f>'Operating Revenue I - 2012'!L17/'Operating Revenue I - 2012'!B17</f>
        <v>0</v>
      </c>
      <c r="L17" s="302">
        <f>F17/'Operating Revenue I - 2012'!B17</f>
        <v>1.4099300427516517</v>
      </c>
      <c r="M17" s="156">
        <f>G17/'Operating Revenue I - 2012'!B17</f>
        <v>32.711523513408473</v>
      </c>
    </row>
    <row r="18" spans="1:13" ht="13" x14ac:dyDescent="0.3">
      <c r="A18" s="35" t="s">
        <v>247</v>
      </c>
      <c r="B18" s="104">
        <v>5911</v>
      </c>
      <c r="C18" s="104">
        <v>37118</v>
      </c>
      <c r="D18" s="104">
        <v>1000</v>
      </c>
      <c r="E18" s="104">
        <v>2720</v>
      </c>
      <c r="F18" s="104">
        <v>46749</v>
      </c>
      <c r="G18" s="104">
        <v>817977</v>
      </c>
      <c r="H18" s="208">
        <v>300000</v>
      </c>
      <c r="I18" s="105">
        <f>'Operating Revenue I - 2012'!G18/'Operating Revenue I - 2012'!B18</f>
        <v>44.816258616591398</v>
      </c>
      <c r="J18" s="301">
        <f>'Operating Revenue I - 2012'!K18/'Operating Revenue I - 2012'!B18</f>
        <v>1.0137865462324698</v>
      </c>
      <c r="K18" s="105">
        <f>'Operating Revenue I - 2012'!L18/'Operating Revenue I - 2012'!B18</f>
        <v>0</v>
      </c>
      <c r="L18" s="302">
        <f>F18/'Operating Revenue I - 2012'!B18</f>
        <v>2.7780484906108867</v>
      </c>
      <c r="M18" s="156">
        <f>G18/'Operating Revenue I - 2012'!B18</f>
        <v>48.60809365343475</v>
      </c>
    </row>
    <row r="19" spans="1:13" ht="13" x14ac:dyDescent="0.3">
      <c r="A19" s="35" t="s">
        <v>248</v>
      </c>
      <c r="B19" s="104">
        <v>8766</v>
      </c>
      <c r="C19" s="104">
        <v>47746</v>
      </c>
      <c r="D19" s="104">
        <v>11881</v>
      </c>
      <c r="E19" s="104">
        <v>0</v>
      </c>
      <c r="F19" s="104">
        <v>68393</v>
      </c>
      <c r="G19" s="104">
        <v>1192700</v>
      </c>
      <c r="H19" s="208">
        <v>3690000</v>
      </c>
      <c r="I19" s="105">
        <f>'Operating Revenue I - 2012'!G19/'Operating Revenue I - 2012'!B19</f>
        <v>53.479548244537199</v>
      </c>
      <c r="J19" s="301">
        <f>'Operating Revenue I - 2012'!K19/'Operating Revenue I - 2012'!B19</f>
        <v>1.5330223422538669</v>
      </c>
      <c r="K19" s="105">
        <f>'Operating Revenue I - 2012'!L19/'Operating Revenue I - 2012'!B19</f>
        <v>0.19523692609869875</v>
      </c>
      <c r="L19" s="302">
        <f>F19/'Operating Revenue I - 2012'!B19</f>
        <v>3.3583599312546033</v>
      </c>
      <c r="M19" s="156">
        <f>G19/'Operating Revenue I - 2012'!B19</f>
        <v>58.566167444144362</v>
      </c>
    </row>
    <row r="20" spans="1:13" ht="13" x14ac:dyDescent="0.3">
      <c r="A20" s="35" t="s">
        <v>67</v>
      </c>
      <c r="B20" s="104">
        <v>33622</v>
      </c>
      <c r="C20" s="104">
        <v>43994</v>
      </c>
      <c r="D20" s="104">
        <v>2648</v>
      </c>
      <c r="E20" s="104">
        <v>3418</v>
      </c>
      <c r="F20" s="104">
        <v>83682</v>
      </c>
      <c r="G20" s="104">
        <v>3609840</v>
      </c>
      <c r="H20" s="208">
        <v>1497607</v>
      </c>
      <c r="I20" s="105">
        <f>'Operating Revenue I - 2012'!G20/'Operating Revenue I - 2012'!B20</f>
        <v>130.77765827244744</v>
      </c>
      <c r="J20" s="301">
        <f>'Operating Revenue I - 2012'!K20/'Operating Revenue I - 2012'!B20</f>
        <v>0</v>
      </c>
      <c r="K20" s="105">
        <f>'Operating Revenue I - 2012'!L20/'Operating Revenue I - 2012'!B20</f>
        <v>0</v>
      </c>
      <c r="L20" s="302">
        <f>F20/'Operating Revenue I - 2012'!B20</f>
        <v>3.1035863961725325</v>
      </c>
      <c r="M20" s="156">
        <f>G20/'Operating Revenue I - 2012'!B20</f>
        <v>133.88124466861996</v>
      </c>
    </row>
    <row r="21" spans="1:13" ht="13" x14ac:dyDescent="0.3">
      <c r="A21" s="35" t="s">
        <v>249</v>
      </c>
      <c r="B21" s="104">
        <v>242030</v>
      </c>
      <c r="C21" s="104">
        <v>160043</v>
      </c>
      <c r="D21" s="104">
        <v>4000</v>
      </c>
      <c r="E21" s="104">
        <v>19703</v>
      </c>
      <c r="F21" s="104">
        <v>425776</v>
      </c>
      <c r="G21" s="104">
        <v>39333251</v>
      </c>
      <c r="H21" s="208">
        <v>56249047</v>
      </c>
      <c r="I21" s="105">
        <f>'Operating Revenue I - 2012'!G21/'Operating Revenue I - 2012'!B21</f>
        <v>87.509938676252901</v>
      </c>
      <c r="J21" s="301">
        <f>'Operating Revenue I - 2012'!K21/'Operating Revenue I - 2012'!B21</f>
        <v>1.5819097195664596E-2</v>
      </c>
      <c r="K21" s="105">
        <f>'Operating Revenue I - 2012'!L21/'Operating Revenue I - 2012'!B21</f>
        <v>0</v>
      </c>
      <c r="L21" s="302">
        <f>F21/'Operating Revenue I - 2012'!B21</f>
        <v>0.95782023998596255</v>
      </c>
      <c r="M21" s="156">
        <f>G21/'Operating Revenue I - 2012'!B21</f>
        <v>88.483578013434538</v>
      </c>
    </row>
    <row r="22" spans="1:13" ht="13" x14ac:dyDescent="0.3">
      <c r="A22" s="35" t="s">
        <v>250</v>
      </c>
      <c r="B22" s="104">
        <v>2329</v>
      </c>
      <c r="C22" s="104">
        <v>193</v>
      </c>
      <c r="D22" s="104">
        <v>48</v>
      </c>
      <c r="E22" s="104">
        <v>5724</v>
      </c>
      <c r="F22" s="104">
        <v>8294</v>
      </c>
      <c r="G22" s="104">
        <v>299133</v>
      </c>
      <c r="H22" s="208">
        <v>214222</v>
      </c>
      <c r="I22" s="105">
        <f>'Operating Revenue I - 2012'!G22/'Operating Revenue I - 2012'!B22</f>
        <v>37.175259101780497</v>
      </c>
      <c r="J22" s="301">
        <f>'Operating Revenue I - 2012'!K22/'Operating Revenue I - 2012'!B22</f>
        <v>1.469306404464523</v>
      </c>
      <c r="K22" s="105">
        <f>'Operating Revenue I - 2012'!L22/'Operating Revenue I - 2012'!B22</f>
        <v>0</v>
      </c>
      <c r="L22" s="302">
        <f>F22/'Operating Revenue I - 2012'!B22</f>
        <v>1.1020462397023651</v>
      </c>
      <c r="M22" s="156">
        <f>G22/'Operating Revenue I - 2012'!B22</f>
        <v>39.746611745947384</v>
      </c>
    </row>
    <row r="23" spans="1:13" ht="13" x14ac:dyDescent="0.3">
      <c r="A23" s="35" t="s">
        <v>251</v>
      </c>
      <c r="B23" s="104">
        <v>25627</v>
      </c>
      <c r="C23" s="104">
        <v>2496</v>
      </c>
      <c r="D23" s="104">
        <v>4282</v>
      </c>
      <c r="E23" s="104">
        <v>0</v>
      </c>
      <c r="F23" s="104">
        <v>32405</v>
      </c>
      <c r="G23" s="104">
        <v>1102155</v>
      </c>
      <c r="H23" s="208">
        <v>2013712</v>
      </c>
      <c r="I23" s="105">
        <f>'Operating Revenue I - 2012'!G23/'Operating Revenue I - 2012'!B23</f>
        <v>30.56834767131415</v>
      </c>
      <c r="J23" s="301">
        <f>'Operating Revenue I - 2012'!K23/'Operating Revenue I - 2012'!B23</f>
        <v>1.165559181251854</v>
      </c>
      <c r="K23" s="105">
        <f>'Operating Revenue I - 2012'!L23/'Operating Revenue I - 2012'!B23</f>
        <v>0</v>
      </c>
      <c r="L23" s="302">
        <f>F23/'Operating Revenue I - 2012'!B23</f>
        <v>0.96128745179471964</v>
      </c>
      <c r="M23" s="156">
        <f>G23/'Operating Revenue I - 2012'!B23</f>
        <v>32.695194304360726</v>
      </c>
    </row>
    <row r="24" spans="1:13" ht="13" x14ac:dyDescent="0.3">
      <c r="A24" s="35" t="s">
        <v>252</v>
      </c>
      <c r="B24" s="104">
        <v>10747</v>
      </c>
      <c r="C24" s="104">
        <v>3687</v>
      </c>
      <c r="D24" s="104">
        <v>103760</v>
      </c>
      <c r="E24" s="104">
        <v>3948</v>
      </c>
      <c r="F24" s="104">
        <v>122142</v>
      </c>
      <c r="G24" s="104">
        <v>702880</v>
      </c>
      <c r="H24" s="208">
        <v>539165</v>
      </c>
      <c r="I24" s="105">
        <f>'Operating Revenue I - 2012'!G24/'Operating Revenue I - 2012'!B24</f>
        <v>26.326783716745293</v>
      </c>
      <c r="J24" s="301">
        <f>'Operating Revenue I - 2012'!K24/'Operating Revenue I - 2012'!B24</f>
        <v>1.9178541899713049</v>
      </c>
      <c r="K24" s="105">
        <f>'Operating Revenue I - 2012'!L24/'Operating Revenue I - 2012'!B24</f>
        <v>0</v>
      </c>
      <c r="L24" s="302">
        <f>F24/'Operating Revenue I - 2012'!B24</f>
        <v>5.9404698215067357</v>
      </c>
      <c r="M24" s="156">
        <f>G24/'Operating Revenue I - 2012'!B24</f>
        <v>34.185107728223336</v>
      </c>
    </row>
    <row r="25" spans="1:13" ht="13" x14ac:dyDescent="0.3">
      <c r="A25" s="35" t="s">
        <v>253</v>
      </c>
      <c r="B25" s="104">
        <v>3416</v>
      </c>
      <c r="C25" s="104">
        <v>312</v>
      </c>
      <c r="D25" s="104">
        <v>970</v>
      </c>
      <c r="E25" s="104">
        <v>14140</v>
      </c>
      <c r="F25" s="104">
        <v>18838</v>
      </c>
      <c r="G25" s="104">
        <v>459537</v>
      </c>
      <c r="H25" s="208">
        <v>41048</v>
      </c>
      <c r="I25" s="105">
        <f>'Operating Revenue I - 2012'!G25/'Operating Revenue I - 2012'!B25</f>
        <v>17.741208990393329</v>
      </c>
      <c r="J25" s="301">
        <f>'Operating Revenue I - 2012'!K25/'Operating Revenue I - 2012'!B25</f>
        <v>2.2288381366684793</v>
      </c>
      <c r="K25" s="105">
        <f>'Operating Revenue I - 2012'!L25/'Operating Revenue I - 2012'!B25</f>
        <v>0</v>
      </c>
      <c r="L25" s="302">
        <f>F25/'Operating Revenue I - 2012'!B25</f>
        <v>0.85363422149719048</v>
      </c>
      <c r="M25" s="156">
        <f>G25/'Operating Revenue I - 2012'!B25</f>
        <v>20.823681348558999</v>
      </c>
    </row>
    <row r="26" spans="1:13" ht="13" x14ac:dyDescent="0.3">
      <c r="A26" s="35" t="s">
        <v>41</v>
      </c>
      <c r="B26" s="104">
        <v>72463</v>
      </c>
      <c r="C26" s="104">
        <v>31118</v>
      </c>
      <c r="D26" s="104">
        <v>5165</v>
      </c>
      <c r="E26" s="104">
        <v>0</v>
      </c>
      <c r="F26" s="104">
        <v>108746</v>
      </c>
      <c r="G26" s="104">
        <v>2531877</v>
      </c>
      <c r="H26" s="208">
        <v>2500181</v>
      </c>
      <c r="I26" s="105">
        <f>'Operating Revenue I - 2012'!G26/'Operating Revenue I - 2012'!B26</f>
        <v>31.128190921498938</v>
      </c>
      <c r="J26" s="301">
        <f>'Operating Revenue I - 2012'!K26/'Operating Revenue I - 2012'!B26</f>
        <v>1.6172650981770025</v>
      </c>
      <c r="K26" s="105">
        <f>'Operating Revenue I - 2012'!L26/'Operating Revenue I - 2012'!B26</f>
        <v>0</v>
      </c>
      <c r="L26" s="302">
        <f>F26/'Operating Revenue I - 2012'!B26</f>
        <v>1.4695603994648576</v>
      </c>
      <c r="M26" s="156">
        <f>G26/'Operating Revenue I - 2012'!B26</f>
        <v>34.215016419140802</v>
      </c>
    </row>
    <row r="27" spans="1:13" ht="13" x14ac:dyDescent="0.3">
      <c r="A27" s="35" t="s">
        <v>254</v>
      </c>
      <c r="B27" s="104">
        <v>17560</v>
      </c>
      <c r="C27" s="104">
        <v>2098</v>
      </c>
      <c r="D27" s="104">
        <v>24629</v>
      </c>
      <c r="E27" s="104">
        <v>0</v>
      </c>
      <c r="F27" s="104">
        <v>44287</v>
      </c>
      <c r="G27" s="104">
        <v>1830655</v>
      </c>
      <c r="H27" s="208">
        <v>579600</v>
      </c>
      <c r="I27" s="105">
        <f>'Operating Revenue I - 2012'!G27/'Operating Revenue I - 2012'!B27</f>
        <v>49.904297580353919</v>
      </c>
      <c r="J27" s="301">
        <f>'Operating Revenue I - 2012'!K27/'Operating Revenue I - 2012'!B27</f>
        <v>1.7768147345612135</v>
      </c>
      <c r="K27" s="105">
        <f>'Operating Revenue I - 2012'!L27/'Operating Revenue I - 2012'!B27</f>
        <v>2.07981220657277</v>
      </c>
      <c r="L27" s="302">
        <f>F27/'Operating Revenue I - 2012'!B27</f>
        <v>1.3328217166245335</v>
      </c>
      <c r="M27" s="156">
        <f>G27/'Operating Revenue I - 2012'!B27</f>
        <v>55.093746238112438</v>
      </c>
    </row>
    <row r="28" spans="1:13" ht="13" x14ac:dyDescent="0.3">
      <c r="A28" s="35" t="s">
        <v>42</v>
      </c>
      <c r="B28" s="104">
        <v>21413</v>
      </c>
      <c r="C28" s="104">
        <v>39219</v>
      </c>
      <c r="D28" s="104">
        <v>200</v>
      </c>
      <c r="E28" s="104">
        <v>1678</v>
      </c>
      <c r="F28" s="104">
        <v>62510</v>
      </c>
      <c r="G28" s="104">
        <v>559308</v>
      </c>
      <c r="H28" s="208">
        <v>3861175</v>
      </c>
      <c r="I28" s="105">
        <f>'Operating Revenue I - 2012'!G28/'Operating Revenue I - 2012'!B28</f>
        <v>30.405833744449925</v>
      </c>
      <c r="J28" s="301">
        <f>'Operating Revenue I - 2012'!K28/'Operating Revenue I - 2012'!B28</f>
        <v>0.23045140601874692</v>
      </c>
      <c r="K28" s="105">
        <f>'Operating Revenue I - 2012'!L28/'Operating Revenue I - 2012'!B28</f>
        <v>0</v>
      </c>
      <c r="L28" s="302">
        <f>F28/'Operating Revenue I - 2012'!B28</f>
        <v>3.8548347311297486</v>
      </c>
      <c r="M28" s="156">
        <f>G28/'Operating Revenue I - 2012'!B28</f>
        <v>34.491119881598422</v>
      </c>
    </row>
    <row r="29" spans="1:13" ht="13" x14ac:dyDescent="0.3">
      <c r="A29" s="35" t="s">
        <v>255</v>
      </c>
      <c r="B29" s="104">
        <v>16663</v>
      </c>
      <c r="C29" s="104">
        <v>339</v>
      </c>
      <c r="D29" s="104">
        <v>552</v>
      </c>
      <c r="E29" s="104">
        <v>1360</v>
      </c>
      <c r="F29" s="104">
        <v>18914</v>
      </c>
      <c r="G29" s="104">
        <v>1057708</v>
      </c>
      <c r="H29" s="208">
        <v>300220</v>
      </c>
      <c r="I29" s="105">
        <f>'Operating Revenue I - 2012'!G29/'Operating Revenue I - 2012'!B29</f>
        <v>32.359474420972255</v>
      </c>
      <c r="J29" s="301">
        <f>'Operating Revenue I - 2012'!K29/'Operating Revenue I - 2012'!B29</f>
        <v>0.68945660473402903</v>
      </c>
      <c r="K29" s="105">
        <f>'Operating Revenue I - 2012'!L29/'Operating Revenue I - 2012'!B29</f>
        <v>0</v>
      </c>
      <c r="L29" s="302">
        <f>F29/'Operating Revenue I - 2012'!B29</f>
        <v>0.60174344616950881</v>
      </c>
      <c r="M29" s="156">
        <f>G29/'Operating Revenue I - 2012'!B29</f>
        <v>33.650674471875796</v>
      </c>
    </row>
    <row r="30" spans="1:13" ht="13" x14ac:dyDescent="0.3">
      <c r="A30" s="35" t="s">
        <v>43</v>
      </c>
      <c r="B30" s="104">
        <v>180704</v>
      </c>
      <c r="C30" s="104">
        <v>85674</v>
      </c>
      <c r="D30" s="104">
        <v>4370</v>
      </c>
      <c r="E30" s="104">
        <v>403063</v>
      </c>
      <c r="F30" s="104">
        <v>673811</v>
      </c>
      <c r="G30" s="104">
        <v>21350977</v>
      </c>
      <c r="H30" s="208">
        <v>19788763</v>
      </c>
      <c r="I30" s="105">
        <f>'Operating Revenue I - 2012'!G30/'Operating Revenue I - 2012'!B30</f>
        <v>46.448975733035724</v>
      </c>
      <c r="J30" s="301">
        <f>'Operating Revenue I - 2012'!K30/'Operating Revenue I - 2012'!B30</f>
        <v>1.2298582351801806</v>
      </c>
      <c r="K30" s="105">
        <f>'Operating Revenue I - 2012'!L30/'Operating Revenue I - 2012'!B30</f>
        <v>0</v>
      </c>
      <c r="L30" s="302">
        <f>F30/'Operating Revenue I - 2012'!B30</f>
        <v>1.553719827705476</v>
      </c>
      <c r="M30" s="156">
        <f>G30/'Operating Revenue I - 2012'!B30</f>
        <v>49.232553795921376</v>
      </c>
    </row>
    <row r="31" spans="1:13" ht="13" x14ac:dyDescent="0.3">
      <c r="A31" s="35" t="s">
        <v>256</v>
      </c>
      <c r="B31" s="104">
        <v>2810</v>
      </c>
      <c r="C31" s="104">
        <v>1206</v>
      </c>
      <c r="D31" s="104">
        <v>1987</v>
      </c>
      <c r="E31" s="104">
        <v>0</v>
      </c>
      <c r="F31" s="104">
        <v>6003</v>
      </c>
      <c r="G31" s="104">
        <v>218706</v>
      </c>
      <c r="H31" s="208">
        <v>530507</v>
      </c>
      <c r="I31" s="105">
        <f>'Operating Revenue I - 2012'!G31/'Operating Revenue I - 2012'!B31</f>
        <v>20.422755640902544</v>
      </c>
      <c r="J31" s="301">
        <f>'Operating Revenue I - 2012'!K31/'Operating Revenue I - 2012'!B31</f>
        <v>0</v>
      </c>
      <c r="K31" s="105">
        <f>'Operating Revenue I - 2012'!L31/'Operating Revenue I - 2012'!B31</f>
        <v>0</v>
      </c>
      <c r="L31" s="302">
        <f>F31/'Operating Revenue I - 2012'!B31</f>
        <v>0.57638022083533369</v>
      </c>
      <c r="M31" s="156">
        <f>G31/'Operating Revenue I - 2012'!B31</f>
        <v>20.999135861737876</v>
      </c>
    </row>
    <row r="32" spans="1:13" ht="13" x14ac:dyDescent="0.3">
      <c r="A32" s="35" t="s">
        <v>68</v>
      </c>
      <c r="B32" s="104">
        <v>900</v>
      </c>
      <c r="C32" s="104">
        <v>0</v>
      </c>
      <c r="D32" s="104">
        <v>0</v>
      </c>
      <c r="E32" s="104">
        <v>0</v>
      </c>
      <c r="F32" s="104">
        <v>900</v>
      </c>
      <c r="G32" s="104">
        <v>25900</v>
      </c>
      <c r="H32" s="208">
        <v>0</v>
      </c>
      <c r="I32" s="105">
        <f>'Operating Revenue I - 2012'!G32/'Operating Revenue I - 2012'!B32</f>
        <v>20.815986677768525</v>
      </c>
      <c r="J32" s="301">
        <f>'Operating Revenue I - 2012'!K32/'Operating Revenue I - 2012'!B32</f>
        <v>0</v>
      </c>
      <c r="K32" s="105">
        <f>'Operating Revenue I - 2012'!L32/'Operating Revenue I - 2012'!B32</f>
        <v>0</v>
      </c>
      <c r="L32" s="302">
        <f>F32/'Operating Revenue I - 2012'!B32</f>
        <v>0.74937552039966693</v>
      </c>
      <c r="M32" s="156">
        <f>G32/'Operating Revenue I - 2012'!B32</f>
        <v>21.565362198168192</v>
      </c>
    </row>
    <row r="33" spans="1:13" ht="13" x14ac:dyDescent="0.3">
      <c r="A33" s="35" t="s">
        <v>44</v>
      </c>
      <c r="B33" s="104">
        <v>184716</v>
      </c>
      <c r="C33" s="104">
        <v>126764</v>
      </c>
      <c r="D33" s="104">
        <v>24618</v>
      </c>
      <c r="E33" s="104">
        <v>25430</v>
      </c>
      <c r="F33" s="104">
        <v>361528</v>
      </c>
      <c r="G33" s="104">
        <v>11293993</v>
      </c>
      <c r="H33" s="208">
        <v>28217431</v>
      </c>
      <c r="I33" s="105">
        <f>'Operating Revenue I - 2012'!G33/'Operating Revenue I - 2012'!B33</f>
        <v>46.949972473629735</v>
      </c>
      <c r="J33" s="301">
        <f>'Operating Revenue I - 2012'!K33/'Operating Revenue I - 2012'!B33</f>
        <v>1.1958820550086984</v>
      </c>
      <c r="K33" s="105">
        <f>'Operating Revenue I - 2012'!L33/'Operating Revenue I - 2012'!B33</f>
        <v>3.1181872233599786E-3</v>
      </c>
      <c r="L33" s="302">
        <f>F33/'Operating Revenue I - 2012'!B33</f>
        <v>1.5922485741340204</v>
      </c>
      <c r="M33" s="156">
        <f>G33/'Operating Revenue I - 2012'!B33</f>
        <v>49.741221289995813</v>
      </c>
    </row>
    <row r="34" spans="1:13" ht="13" x14ac:dyDescent="0.3">
      <c r="A34" s="35" t="s">
        <v>45</v>
      </c>
      <c r="B34" s="104">
        <v>36442</v>
      </c>
      <c r="C34" s="104">
        <v>12213</v>
      </c>
      <c r="D34" s="104">
        <v>732</v>
      </c>
      <c r="E34" s="104">
        <v>23008</v>
      </c>
      <c r="F34" s="104">
        <v>72395</v>
      </c>
      <c r="G34" s="104">
        <v>5241458</v>
      </c>
      <c r="H34" s="208">
        <v>5375800</v>
      </c>
      <c r="I34" s="105">
        <f>'Operating Revenue I - 2012'!G34/'Operating Revenue I - 2012'!B34</f>
        <v>52.010625689226934</v>
      </c>
      <c r="J34" s="301">
        <f>'Operating Revenue I - 2012'!K34/'Operating Revenue I - 2012'!B34</f>
        <v>1.2627564954807327</v>
      </c>
      <c r="K34" s="105">
        <f>'Operating Revenue I - 2012'!L34/'Operating Revenue I - 2012'!B34</f>
        <v>0</v>
      </c>
      <c r="L34" s="302">
        <f>F34/'Operating Revenue I - 2012'!B34</f>
        <v>0.74611714023642417</v>
      </c>
      <c r="M34" s="156">
        <f>G34/'Operating Revenue I - 2012'!B34</f>
        <v>54.019499324944086</v>
      </c>
    </row>
    <row r="35" spans="1:13" ht="13" x14ac:dyDescent="0.3">
      <c r="A35" s="35" t="s">
        <v>46</v>
      </c>
      <c r="B35" s="104">
        <v>8728</v>
      </c>
      <c r="C35" s="104">
        <v>530</v>
      </c>
      <c r="D35" s="104">
        <v>50</v>
      </c>
      <c r="E35" s="104">
        <v>0</v>
      </c>
      <c r="F35" s="104">
        <v>9308</v>
      </c>
      <c r="G35" s="104">
        <v>734885</v>
      </c>
      <c r="H35" s="208">
        <v>1021332</v>
      </c>
      <c r="I35" s="105">
        <f>'Operating Revenue I - 2012'!G35/'Operating Revenue I - 2012'!B35</f>
        <v>45.148455818315803</v>
      </c>
      <c r="J35" s="301">
        <f>'Operating Revenue I - 2012'!K35/'Operating Revenue I - 2012'!B35</f>
        <v>1.7410062303208951</v>
      </c>
      <c r="K35" s="105">
        <f>'Operating Revenue I - 2012'!L35/'Operating Revenue I - 2012'!B35</f>
        <v>1.7188986400482347</v>
      </c>
      <c r="L35" s="302">
        <f>F35/'Operating Revenue I - 2012'!B35</f>
        <v>0.62356803108461178</v>
      </c>
      <c r="M35" s="156">
        <f>G35/'Operating Revenue I - 2012'!B35</f>
        <v>49.231928719769542</v>
      </c>
    </row>
    <row r="36" spans="1:13" ht="13" x14ac:dyDescent="0.3">
      <c r="A36" s="35" t="s">
        <v>47</v>
      </c>
      <c r="B36" s="104">
        <v>26182</v>
      </c>
      <c r="C36" s="104">
        <v>53126</v>
      </c>
      <c r="D36" s="104">
        <v>820</v>
      </c>
      <c r="E36" s="104">
        <v>11505</v>
      </c>
      <c r="F36" s="104">
        <v>91633</v>
      </c>
      <c r="G36" s="104">
        <v>2214128</v>
      </c>
      <c r="H36" s="208">
        <v>3614059</v>
      </c>
      <c r="I36" s="105">
        <f>'Operating Revenue I - 2012'!G36/'Operating Revenue I - 2012'!B36</f>
        <v>44.322939961237836</v>
      </c>
      <c r="J36" s="301">
        <f>'Operating Revenue I - 2012'!K36/'Operating Revenue I - 2012'!B36</f>
        <v>0.88173279662641368</v>
      </c>
      <c r="K36" s="105">
        <f>'Operating Revenue I - 2012'!L36/'Operating Revenue I - 2012'!B36</f>
        <v>0</v>
      </c>
      <c r="L36" s="302">
        <f>F36/'Operating Revenue I - 2012'!B36</f>
        <v>1.9515898877601006</v>
      </c>
      <c r="M36" s="156">
        <f>G36/'Operating Revenue I - 2012'!B36</f>
        <v>47.156262645624345</v>
      </c>
    </row>
    <row r="37" spans="1:13" ht="13" x14ac:dyDescent="0.3">
      <c r="A37" s="35" t="s">
        <v>257</v>
      </c>
      <c r="B37" s="104">
        <v>87210</v>
      </c>
      <c r="C37" s="104">
        <v>79865</v>
      </c>
      <c r="D37" s="104">
        <v>6052</v>
      </c>
      <c r="E37" s="104">
        <v>0</v>
      </c>
      <c r="F37" s="104">
        <v>173127</v>
      </c>
      <c r="G37" s="104">
        <v>4698826</v>
      </c>
      <c r="H37" s="208">
        <v>2000364</v>
      </c>
      <c r="I37" s="105">
        <f>'Operating Revenue I - 2012'!G37/'Operating Revenue I - 2012'!B37</f>
        <v>32.967265919873881</v>
      </c>
      <c r="J37" s="301">
        <f>'Operating Revenue I - 2012'!K37/'Operating Revenue I - 2012'!B37</f>
        <v>1.3334040714859559</v>
      </c>
      <c r="K37" s="105">
        <f>'Operating Revenue I - 2012'!L37/'Operating Revenue I - 2012'!B37</f>
        <v>0</v>
      </c>
      <c r="L37" s="302">
        <f>F37/'Operating Revenue I - 2012'!B37</f>
        <v>1.3121447302602658</v>
      </c>
      <c r="M37" s="156">
        <f>G37/'Operating Revenue I - 2012'!B37</f>
        <v>35.612814721620104</v>
      </c>
    </row>
    <row r="38" spans="1:13" ht="13" x14ac:dyDescent="0.3">
      <c r="A38" s="35" t="s">
        <v>48</v>
      </c>
      <c r="B38" s="104">
        <v>3771</v>
      </c>
      <c r="C38" s="104">
        <v>0</v>
      </c>
      <c r="D38" s="104">
        <v>0</v>
      </c>
      <c r="E38" s="104">
        <v>1546</v>
      </c>
      <c r="F38" s="104">
        <v>5317</v>
      </c>
      <c r="G38" s="104">
        <v>560894</v>
      </c>
      <c r="H38" s="208">
        <v>107080</v>
      </c>
      <c r="I38" s="105">
        <f>'Operating Revenue I - 2012'!G38/'Operating Revenue I - 2012'!B38</f>
        <v>45.711453019582031</v>
      </c>
      <c r="J38" s="301">
        <f>'Operating Revenue I - 2012'!K38/'Operating Revenue I - 2012'!B38</f>
        <v>0</v>
      </c>
      <c r="K38" s="105">
        <f>'Operating Revenue I - 2012'!L38/'Operating Revenue I - 2012'!B38</f>
        <v>0</v>
      </c>
      <c r="L38" s="302">
        <f>F38/'Operating Revenue I - 2012'!B38</f>
        <v>0.43746914596017772</v>
      </c>
      <c r="M38" s="156">
        <f>G38/'Operating Revenue I - 2012'!B38</f>
        <v>46.14892216554221</v>
      </c>
    </row>
    <row r="39" spans="1:13" ht="13" x14ac:dyDescent="0.3">
      <c r="A39" s="35" t="s">
        <v>49</v>
      </c>
      <c r="B39" s="104">
        <v>3414</v>
      </c>
      <c r="C39" s="104">
        <v>5316</v>
      </c>
      <c r="D39" s="104">
        <v>4879</v>
      </c>
      <c r="E39" s="104">
        <v>1170</v>
      </c>
      <c r="F39" s="104">
        <v>14779</v>
      </c>
      <c r="G39" s="104">
        <v>471282</v>
      </c>
      <c r="H39" s="208">
        <v>352304</v>
      </c>
      <c r="I39" s="105">
        <f>'Operating Revenue I - 2012'!G39/'Operating Revenue I - 2012'!B39</f>
        <v>15.428970572226859</v>
      </c>
      <c r="J39" s="301">
        <f>'Operating Revenue I - 2012'!K39/'Operating Revenue I - 2012'!B39</f>
        <v>1.1355999854856853</v>
      </c>
      <c r="K39" s="105">
        <f>'Operating Revenue I - 2012'!L39/'Operating Revenue I - 2012'!B39</f>
        <v>0</v>
      </c>
      <c r="L39" s="302">
        <f>F39/'Operating Revenue I - 2012'!B39</f>
        <v>0.5362676439638594</v>
      </c>
      <c r="M39" s="156">
        <f>G39/'Operating Revenue I - 2012'!B39</f>
        <v>17.100838201676403</v>
      </c>
    </row>
    <row r="40" spans="1:13" ht="13" x14ac:dyDescent="0.3">
      <c r="A40" s="35" t="s">
        <v>50</v>
      </c>
      <c r="B40" s="104">
        <v>2778</v>
      </c>
      <c r="C40" s="104">
        <v>0</v>
      </c>
      <c r="D40" s="104">
        <v>1915</v>
      </c>
      <c r="E40" s="104">
        <v>37000</v>
      </c>
      <c r="F40" s="104">
        <v>41693</v>
      </c>
      <c r="G40" s="104">
        <v>124739</v>
      </c>
      <c r="H40" s="208">
        <v>7243</v>
      </c>
      <c r="I40" s="105">
        <f>'Operating Revenue I - 2012'!G40/'Operating Revenue I - 2012'!B40</f>
        <v>6.0971307811102982</v>
      </c>
      <c r="J40" s="301">
        <f>'Operating Revenue I - 2012'!K40/'Operating Revenue I - 2012'!B40</f>
        <v>0.1755669348939283</v>
      </c>
      <c r="K40" s="105">
        <f>'Operating Revenue I - 2012'!L40/'Operating Revenue I - 2012'!B40</f>
        <v>0.47736324473705599</v>
      </c>
      <c r="L40" s="302">
        <f>F40/'Operating Revenue I - 2012'!B40</f>
        <v>3.3888482483947007</v>
      </c>
      <c r="M40" s="156">
        <f>G40/'Operating Revenue I - 2012'!B40</f>
        <v>10.138909209135983</v>
      </c>
    </row>
    <row r="41" spans="1:13" ht="13" x14ac:dyDescent="0.3">
      <c r="A41" s="35" t="s">
        <v>51</v>
      </c>
      <c r="B41" s="104">
        <v>11779</v>
      </c>
      <c r="C41" s="104">
        <v>2919</v>
      </c>
      <c r="D41" s="104">
        <v>1319</v>
      </c>
      <c r="E41" s="104">
        <v>19366</v>
      </c>
      <c r="F41" s="104">
        <v>35383</v>
      </c>
      <c r="G41" s="104">
        <v>2044735</v>
      </c>
      <c r="H41" s="208">
        <v>773816</v>
      </c>
      <c r="I41" s="105">
        <f>'Operating Revenue I - 2012'!G41/'Operating Revenue I - 2012'!B41</f>
        <v>50.165686175068466</v>
      </c>
      <c r="J41" s="301">
        <f>'Operating Revenue I - 2012'!K41/'Operating Revenue I - 2012'!B41</f>
        <v>0.78654021706055377</v>
      </c>
      <c r="K41" s="105">
        <f>'Operating Revenue I - 2012'!L41/'Operating Revenue I - 2012'!B41</f>
        <v>0</v>
      </c>
      <c r="L41" s="302">
        <f>F41/'Operating Revenue I - 2012'!B41</f>
        <v>0.89722588497819256</v>
      </c>
      <c r="M41" s="156">
        <f>G41/'Operating Revenue I - 2012'!B41</f>
        <v>51.849452277107211</v>
      </c>
    </row>
    <row r="42" spans="1:13" ht="13" x14ac:dyDescent="0.3">
      <c r="A42" s="35" t="s">
        <v>258</v>
      </c>
      <c r="B42" s="104">
        <v>205746</v>
      </c>
      <c r="C42" s="104">
        <v>0</v>
      </c>
      <c r="D42" s="104">
        <v>0</v>
      </c>
      <c r="E42" s="104">
        <v>115000</v>
      </c>
      <c r="F42" s="104">
        <v>320746</v>
      </c>
      <c r="G42" s="104">
        <v>8831494</v>
      </c>
      <c r="H42" s="208">
        <v>9437493</v>
      </c>
      <c r="I42" s="105">
        <f>'Operating Revenue I - 2012'!G42/'Operating Revenue I - 2012'!B42</f>
        <v>22.044029790115097</v>
      </c>
      <c r="J42" s="301">
        <f>'Operating Revenue I - 2012'!K42/'Operating Revenue I - 2012'!B42</f>
        <v>0</v>
      </c>
      <c r="K42" s="105">
        <f>'Operating Revenue I - 2012'!L42/'Operating Revenue I - 2012'!B42</f>
        <v>1.0047122545700744</v>
      </c>
      <c r="L42" s="302">
        <f>F42/'Operating Revenue I - 2012'!B42</f>
        <v>0.86864184157075153</v>
      </c>
      <c r="M42" s="156">
        <f>G42/'Operating Revenue I - 2012'!B42</f>
        <v>23.917383886255923</v>
      </c>
    </row>
    <row r="43" spans="1:13" ht="13" x14ac:dyDescent="0.3">
      <c r="A43" s="35" t="s">
        <v>259</v>
      </c>
      <c r="B43" s="104">
        <v>23245</v>
      </c>
      <c r="C43" s="104">
        <v>636</v>
      </c>
      <c r="D43" s="104">
        <v>200</v>
      </c>
      <c r="E43" s="104">
        <v>1500</v>
      </c>
      <c r="F43" s="104">
        <v>25581</v>
      </c>
      <c r="G43" s="104">
        <v>486511</v>
      </c>
      <c r="H43" s="208">
        <v>55000</v>
      </c>
      <c r="I43" s="105">
        <f>'Operating Revenue I - 2012'!G43/'Operating Revenue I - 2012'!B43</f>
        <v>5.985715213297838</v>
      </c>
      <c r="J43" s="301">
        <f>'Operating Revenue I - 2012'!K43/'Operating Revenue I - 2012'!B43</f>
        <v>0</v>
      </c>
      <c r="K43" s="105">
        <f>'Operating Revenue I - 2012'!L43/'Operating Revenue I - 2012'!B43</f>
        <v>0</v>
      </c>
      <c r="L43" s="302">
        <f>F43/'Operating Revenue I - 2012'!B43</f>
        <v>0.33219920784364654</v>
      </c>
      <c r="M43" s="156">
        <f>G43/'Operating Revenue I - 2012'!B43</f>
        <v>6.3179144211414844</v>
      </c>
    </row>
    <row r="44" spans="1:13" ht="13" x14ac:dyDescent="0.3">
      <c r="A44" s="35" t="s">
        <v>69</v>
      </c>
      <c r="B44" s="104">
        <v>188921</v>
      </c>
      <c r="C44" s="104">
        <v>8556</v>
      </c>
      <c r="D44" s="104">
        <v>4945</v>
      </c>
      <c r="E44" s="104">
        <v>2951</v>
      </c>
      <c r="F44" s="104">
        <v>205373</v>
      </c>
      <c r="G44" s="104">
        <v>7602391</v>
      </c>
      <c r="H44" s="208">
        <v>8388782</v>
      </c>
      <c r="I44" s="105">
        <f>'Operating Revenue I - 2012'!G44/'Operating Revenue I - 2012'!B44</f>
        <v>45.340325560139803</v>
      </c>
      <c r="J44" s="301">
        <f>'Operating Revenue I - 2012'!K44/'Operating Revenue I - 2012'!B44</f>
        <v>2.2708688683920881</v>
      </c>
      <c r="K44" s="105">
        <f>'Operating Revenue I - 2012'!L44/'Operating Revenue I - 2012'!B44</f>
        <v>0</v>
      </c>
      <c r="L44" s="302">
        <f>F44/'Operating Revenue I - 2012'!B44</f>
        <v>1.3218913126033869</v>
      </c>
      <c r="M44" s="156">
        <f>G44/'Operating Revenue I - 2012'!B44</f>
        <v>48.93308574113528</v>
      </c>
    </row>
    <row r="45" spans="1:13" ht="13" x14ac:dyDescent="0.3">
      <c r="A45" s="35" t="s">
        <v>260</v>
      </c>
      <c r="B45" s="104">
        <v>4065</v>
      </c>
      <c r="C45" s="104">
        <v>0</v>
      </c>
      <c r="D45" s="104">
        <v>0</v>
      </c>
      <c r="E45" s="104">
        <v>0</v>
      </c>
      <c r="F45" s="104">
        <v>4065</v>
      </c>
      <c r="G45" s="104">
        <v>854065</v>
      </c>
      <c r="H45" s="208">
        <v>1389122</v>
      </c>
      <c r="I45" s="105">
        <f>'Operating Revenue I - 2012'!G45/'Operating Revenue I - 2012'!B45</f>
        <v>35.533631537143094</v>
      </c>
      <c r="J45" s="301">
        <f>'Operating Revenue I - 2012'!K45/'Operating Revenue I - 2012'!B45</f>
        <v>0</v>
      </c>
      <c r="K45" s="105">
        <f>'Operating Revenue I - 2012'!L45/'Operating Revenue I - 2012'!B45</f>
        <v>0</v>
      </c>
      <c r="L45" s="302">
        <f>F45/'Operating Revenue I - 2012'!B45</f>
        <v>0.16993436729233727</v>
      </c>
      <c r="M45" s="156">
        <f>G45/'Operating Revenue I - 2012'!B45</f>
        <v>35.703565904435436</v>
      </c>
    </row>
    <row r="46" spans="1:13" ht="13" x14ac:dyDescent="0.3">
      <c r="A46" s="35" t="s">
        <v>52</v>
      </c>
      <c r="B46" s="104">
        <v>5135</v>
      </c>
      <c r="C46" s="104">
        <v>2712</v>
      </c>
      <c r="D46" s="104">
        <v>4044</v>
      </c>
      <c r="E46" s="104">
        <v>0</v>
      </c>
      <c r="F46" s="104">
        <v>11891</v>
      </c>
      <c r="G46" s="104">
        <v>1308401</v>
      </c>
      <c r="H46" s="208">
        <v>140000</v>
      </c>
      <c r="I46" s="105">
        <f>'Operating Revenue I - 2012'!G46/'Operating Revenue I - 2012'!B46</f>
        <v>56.086200827246323</v>
      </c>
      <c r="J46" s="301">
        <f>'Operating Revenue I - 2012'!K46/'Operating Revenue I - 2012'!B46</f>
        <v>0.96343395230132889</v>
      </c>
      <c r="K46" s="105">
        <f>'Operating Revenue I - 2012'!L46/'Operating Revenue I - 2012'!B46</f>
        <v>0</v>
      </c>
      <c r="L46" s="302">
        <f>F46/'Operating Revenue I - 2012'!B46</f>
        <v>0.52323330106485966</v>
      </c>
      <c r="M46" s="156">
        <f>G46/'Operating Revenue I - 2012'!B46</f>
        <v>57.572868080612515</v>
      </c>
    </row>
    <row r="47" spans="1:13" ht="13" x14ac:dyDescent="0.3">
      <c r="A47" s="35" t="s">
        <v>53</v>
      </c>
      <c r="B47" s="104">
        <v>81221</v>
      </c>
      <c r="C47" s="104">
        <v>23206</v>
      </c>
      <c r="D47" s="104">
        <v>22950</v>
      </c>
      <c r="E47" s="104">
        <v>150000</v>
      </c>
      <c r="F47" s="104">
        <v>277377</v>
      </c>
      <c r="G47" s="104">
        <v>5194517</v>
      </c>
      <c r="H47" s="208">
        <v>531000</v>
      </c>
      <c r="I47" s="105">
        <f>'Operating Revenue I - 2012'!G47/'Operating Revenue I - 2012'!B47</f>
        <v>34.550074410944831</v>
      </c>
      <c r="J47" s="301">
        <f>'Operating Revenue I - 2012'!K47/'Operating Revenue I - 2012'!B47</f>
        <v>1.4750591132632789</v>
      </c>
      <c r="K47" s="105">
        <f>'Operating Revenue I - 2012'!L47/'Operating Revenue I - 2012'!B47</f>
        <v>1.1209612232101713</v>
      </c>
      <c r="L47" s="302">
        <f>F47/'Operating Revenue I - 2012'!B47</f>
        <v>2.095419760827359</v>
      </c>
      <c r="M47" s="156">
        <f>G47/'Operating Revenue I - 2012'!B47</f>
        <v>39.241514508245636</v>
      </c>
    </row>
    <row r="48" spans="1:13" ht="13" x14ac:dyDescent="0.3">
      <c r="A48" s="35" t="s">
        <v>261</v>
      </c>
      <c r="B48" s="104">
        <v>2544</v>
      </c>
      <c r="C48" s="104">
        <v>5514</v>
      </c>
      <c r="D48" s="104">
        <v>26348</v>
      </c>
      <c r="E48" s="104">
        <v>0</v>
      </c>
      <c r="F48" s="104">
        <v>34406</v>
      </c>
      <c r="G48" s="104">
        <v>1008593</v>
      </c>
      <c r="H48" s="208">
        <v>1600000</v>
      </c>
      <c r="I48" s="105">
        <f>'Operating Revenue I - 2012'!G48/'Operating Revenue I - 2012'!B48</f>
        <v>107.09117221418235</v>
      </c>
      <c r="J48" s="301">
        <f>'Operating Revenue I - 2012'!K48/'Operating Revenue I - 2012'!B48</f>
        <v>1.3566737170210397</v>
      </c>
      <c r="K48" s="105">
        <f>'Operating Revenue I - 2012'!L48/'Operating Revenue I - 2012'!B48</f>
        <v>0</v>
      </c>
      <c r="L48" s="302">
        <f>F48/'Operating Revenue I - 2012'!B48</f>
        <v>3.83012356673717</v>
      </c>
      <c r="M48" s="156">
        <f>G48/'Operating Revenue I - 2012'!B48</f>
        <v>112.27796949794056</v>
      </c>
    </row>
    <row r="49" spans="1:13" ht="13" x14ac:dyDescent="0.3">
      <c r="A49" s="35" t="s">
        <v>54</v>
      </c>
      <c r="B49" s="104">
        <v>12254</v>
      </c>
      <c r="C49" s="104">
        <v>1364</v>
      </c>
      <c r="D49" s="104">
        <v>69</v>
      </c>
      <c r="E49" s="104">
        <v>2863</v>
      </c>
      <c r="F49" s="104">
        <v>16550</v>
      </c>
      <c r="G49" s="104">
        <v>889050</v>
      </c>
      <c r="H49" s="208">
        <v>1244832</v>
      </c>
      <c r="I49" s="105">
        <f>'Operating Revenue I - 2012'!G49/'Operating Revenue I - 2012'!B49</f>
        <v>39.051670570240425</v>
      </c>
      <c r="J49" s="301">
        <f>'Operating Revenue I - 2012'!K49/'Operating Revenue I - 2012'!B49</f>
        <v>2.5811385689020603</v>
      </c>
      <c r="K49" s="105">
        <f>'Operating Revenue I - 2012'!L49/'Operating Revenue I - 2012'!B49</f>
        <v>7.1698293580612776E-2</v>
      </c>
      <c r="L49" s="302">
        <f>F49/'Operating Revenue I - 2012'!B49</f>
        <v>0.79107117250609438</v>
      </c>
      <c r="M49" s="156">
        <f>G49/'Operating Revenue I - 2012'!B49</f>
        <v>42.495578605229198</v>
      </c>
    </row>
    <row r="50" spans="1:13" ht="13" x14ac:dyDescent="0.3">
      <c r="A50" s="35" t="s">
        <v>262</v>
      </c>
      <c r="B50" s="104">
        <v>9728</v>
      </c>
      <c r="C50" s="104">
        <v>7652</v>
      </c>
      <c r="D50" s="104">
        <v>4640</v>
      </c>
      <c r="E50" s="104">
        <v>0</v>
      </c>
      <c r="F50" s="104">
        <v>22020</v>
      </c>
      <c r="G50" s="104">
        <v>726247</v>
      </c>
      <c r="H50" s="208">
        <v>0</v>
      </c>
      <c r="I50" s="105">
        <f>'Operating Revenue I - 2012'!G50/'Operating Revenue I - 2012'!B50</f>
        <v>27.369085303186022</v>
      </c>
      <c r="J50" s="301">
        <f>'Operating Revenue I - 2012'!K50/'Operating Revenue I - 2012'!B50</f>
        <v>1.5816649537512848</v>
      </c>
      <c r="K50" s="105">
        <f>'Operating Revenue I - 2012'!L50/'Operating Revenue I - 2012'!B50</f>
        <v>0</v>
      </c>
      <c r="L50" s="302">
        <f>F50/'Operating Revenue I - 2012'!B50</f>
        <v>0.90524152106885925</v>
      </c>
      <c r="M50" s="156">
        <f>G50/'Operating Revenue I - 2012'!B50</f>
        <v>29.855991778006167</v>
      </c>
    </row>
    <row r="51" spans="1:13" ht="13" x14ac:dyDescent="0.3">
      <c r="A51" s="35" t="s">
        <v>263</v>
      </c>
      <c r="B51" s="104">
        <v>251582</v>
      </c>
      <c r="C51" s="104">
        <v>46169</v>
      </c>
      <c r="D51" s="104">
        <v>69907</v>
      </c>
      <c r="E51" s="104">
        <v>11505</v>
      </c>
      <c r="F51" s="104">
        <v>379163</v>
      </c>
      <c r="G51" s="104">
        <v>14197565</v>
      </c>
      <c r="H51" s="208">
        <v>14425678</v>
      </c>
      <c r="I51" s="105">
        <f>'Operating Revenue I - 2012'!G51/'Operating Revenue I - 2012'!B51</f>
        <v>52.1774610743972</v>
      </c>
      <c r="J51" s="301">
        <f>'Operating Revenue I - 2012'!K51/'Operating Revenue I - 2012'!B51</f>
        <v>1.5711901918760915</v>
      </c>
      <c r="K51" s="105">
        <f>'Operating Revenue I - 2012'!L51/'Operating Revenue I - 2012'!B51</f>
        <v>0</v>
      </c>
      <c r="L51" s="302">
        <f>F51/'Operating Revenue I - 2012'!B51</f>
        <v>1.4748087268031413</v>
      </c>
      <c r="M51" s="156">
        <f>G51/'Operating Revenue I - 2012'!B51</f>
        <v>55.223459993076432</v>
      </c>
    </row>
    <row r="52" spans="1:13" ht="13" x14ac:dyDescent="0.3">
      <c r="A52" s="35" t="s">
        <v>55</v>
      </c>
      <c r="B52" s="104">
        <v>4167</v>
      </c>
      <c r="C52" s="104">
        <v>1966</v>
      </c>
      <c r="D52" s="104">
        <v>1160</v>
      </c>
      <c r="E52" s="104">
        <v>20610</v>
      </c>
      <c r="F52" s="104">
        <v>27903</v>
      </c>
      <c r="G52" s="104">
        <v>238393</v>
      </c>
      <c r="H52" s="208">
        <v>391429</v>
      </c>
      <c r="I52" s="105">
        <f>'Operating Revenue I - 2012'!G52/'Operating Revenue I - 2012'!B52</f>
        <v>43.96688281611857</v>
      </c>
      <c r="J52" s="301">
        <f>'Operating Revenue I - 2012'!K52/'Operating Revenue I - 2012'!B52</f>
        <v>4.7802223251505325</v>
      </c>
      <c r="K52" s="105">
        <f>'Operating Revenue I - 2012'!L52/'Operating Revenue I - 2012'!B52</f>
        <v>0</v>
      </c>
      <c r="L52" s="302">
        <f>F52/'Operating Revenue I - 2012'!B52</f>
        <v>6.4620194534506714</v>
      </c>
      <c r="M52" s="156">
        <f>G52/'Operating Revenue I - 2012'!B52</f>
        <v>55.209124594719775</v>
      </c>
    </row>
    <row r="53" spans="1:13" ht="13" x14ac:dyDescent="0.3">
      <c r="A53" s="35" t="s">
        <v>56</v>
      </c>
      <c r="B53" s="104">
        <v>13484</v>
      </c>
      <c r="C53" s="104">
        <v>35246</v>
      </c>
      <c r="D53" s="104">
        <v>155</v>
      </c>
      <c r="E53" s="104">
        <v>2492</v>
      </c>
      <c r="F53" s="104">
        <v>51377</v>
      </c>
      <c r="G53" s="104">
        <v>1301958</v>
      </c>
      <c r="H53" s="208">
        <v>8500000</v>
      </c>
      <c r="I53" s="105">
        <f>'Operating Revenue I - 2012'!G53/'Operating Revenue I - 2012'!B53</f>
        <v>29.947376005764379</v>
      </c>
      <c r="J53" s="301">
        <f>'Operating Revenue I - 2012'!K53/'Operating Revenue I - 2012'!B53</f>
        <v>8.9395940915095479E-2</v>
      </c>
      <c r="K53" s="105">
        <f>'Operating Revenue I - 2012'!L53/'Operating Revenue I - 2012'!B53</f>
        <v>0</v>
      </c>
      <c r="L53" s="302">
        <f>F53/'Operating Revenue I - 2012'!B53</f>
        <v>1.233985829230215</v>
      </c>
      <c r="M53" s="156">
        <f>G53/'Operating Revenue I - 2012'!B53</f>
        <v>31.27075777590969</v>
      </c>
    </row>
    <row r="54" spans="1:13" ht="13" x14ac:dyDescent="0.3">
      <c r="A54" s="35" t="s">
        <v>57</v>
      </c>
      <c r="B54" s="104">
        <v>34518</v>
      </c>
      <c r="C54" s="104">
        <v>16573</v>
      </c>
      <c r="D54" s="104">
        <v>514</v>
      </c>
      <c r="E54" s="104">
        <v>0</v>
      </c>
      <c r="F54" s="104">
        <v>51605</v>
      </c>
      <c r="G54" s="104">
        <v>5076628</v>
      </c>
      <c r="H54" s="208">
        <v>4874033</v>
      </c>
      <c r="I54" s="105">
        <f>'Operating Revenue I - 2012'!G54/'Operating Revenue I - 2012'!B54</f>
        <v>93.21709914390388</v>
      </c>
      <c r="J54" s="301">
        <f>'Operating Revenue I - 2012'!K54/'Operating Revenue I - 2012'!B54</f>
        <v>1.490537385395114</v>
      </c>
      <c r="K54" s="105">
        <f>'Operating Revenue I - 2012'!L54/'Operating Revenue I - 2012'!B54</f>
        <v>0.67823313908240157</v>
      </c>
      <c r="L54" s="302">
        <f>F54/'Operating Revenue I - 2012'!B54</f>
        <v>0.97957517890700629</v>
      </c>
      <c r="M54" s="156">
        <f>G54/'Operating Revenue I - 2012'!B54</f>
        <v>96.365444847288401</v>
      </c>
    </row>
    <row r="55" spans="1:13" ht="13" x14ac:dyDescent="0.3">
      <c r="A55" s="35" t="s">
        <v>264</v>
      </c>
      <c r="B55" s="104">
        <v>16737</v>
      </c>
      <c r="C55" s="104">
        <v>4367</v>
      </c>
      <c r="D55" s="104">
        <v>1000</v>
      </c>
      <c r="E55" s="104">
        <v>18862</v>
      </c>
      <c r="F55" s="104">
        <v>40966</v>
      </c>
      <c r="G55" s="104">
        <v>1384503</v>
      </c>
      <c r="H55" s="208">
        <v>0</v>
      </c>
      <c r="I55" s="105">
        <f>'Operating Revenue I - 2012'!G55/'Operating Revenue I - 2012'!B55</f>
        <v>60.989365620108643</v>
      </c>
      <c r="J55" s="301">
        <f>'Operating Revenue I - 2012'!K55/'Operating Revenue I - 2012'!B55</f>
        <v>0.71475923027345545</v>
      </c>
      <c r="K55" s="105">
        <f>'Operating Revenue I - 2012'!L55/'Operating Revenue I - 2012'!B55</f>
        <v>0.14731608507503913</v>
      </c>
      <c r="L55" s="302">
        <f>F55/'Operating Revenue I - 2012'!B55</f>
        <v>1.8859221066200165</v>
      </c>
      <c r="M55" s="156">
        <f>G55/'Operating Revenue I - 2012'!B55</f>
        <v>63.737363042077156</v>
      </c>
    </row>
    <row r="56" spans="1:13" ht="13" x14ac:dyDescent="0.3">
      <c r="A56" s="35" t="s">
        <v>58</v>
      </c>
      <c r="B56" s="104">
        <v>56951</v>
      </c>
      <c r="C56" s="104">
        <v>2003</v>
      </c>
      <c r="D56" s="104">
        <v>100</v>
      </c>
      <c r="E56" s="104">
        <v>28057</v>
      </c>
      <c r="F56" s="104">
        <v>87111</v>
      </c>
      <c r="G56" s="104">
        <v>3807586</v>
      </c>
      <c r="H56" s="208">
        <v>3353934</v>
      </c>
      <c r="I56" s="105">
        <f>'Operating Revenue I - 2012'!G56/'Operating Revenue I - 2012'!B56</f>
        <v>81.681933955940835</v>
      </c>
      <c r="J56" s="301">
        <f>'Operating Revenue I - 2012'!K56/'Operating Revenue I - 2012'!B56</f>
        <v>1.4423119889181821</v>
      </c>
      <c r="K56" s="105">
        <f>'Operating Revenue I - 2012'!L56/'Operating Revenue I - 2012'!B56</f>
        <v>0</v>
      </c>
      <c r="L56" s="302">
        <f>F56/'Operating Revenue I - 2012'!B56</f>
        <v>1.9462665892131015</v>
      </c>
      <c r="M56" s="156">
        <f>G56/'Operating Revenue I - 2012'!B56</f>
        <v>85.070512534072122</v>
      </c>
    </row>
    <row r="57" spans="1:13" ht="13" x14ac:dyDescent="0.3">
      <c r="A57" s="35" t="s">
        <v>59</v>
      </c>
      <c r="B57" s="104">
        <v>21084</v>
      </c>
      <c r="C57" s="104">
        <v>14305</v>
      </c>
      <c r="D57" s="104">
        <v>2630</v>
      </c>
      <c r="E57" s="104">
        <v>0</v>
      </c>
      <c r="F57" s="104">
        <v>38019</v>
      </c>
      <c r="G57" s="104">
        <v>2216661</v>
      </c>
      <c r="H57" s="208">
        <v>6277368</v>
      </c>
      <c r="I57" s="105">
        <f>'Operating Revenue I - 2012'!G57/'Operating Revenue I - 2012'!B57</f>
        <v>38.969066494708493</v>
      </c>
      <c r="J57" s="301">
        <f>'Operating Revenue I - 2012'!K57/'Operating Revenue I - 2012'!B57</f>
        <v>2.3510033000796571</v>
      </c>
      <c r="K57" s="105">
        <f>'Operating Revenue I - 2012'!L57/'Operating Revenue I - 2012'!B57</f>
        <v>0</v>
      </c>
      <c r="L57" s="302">
        <f>F57/'Operating Revenue I - 2012'!B57</f>
        <v>0.72106740507529488</v>
      </c>
      <c r="M57" s="156">
        <f>G57/'Operating Revenue I - 2012'!B57</f>
        <v>42.041137199863442</v>
      </c>
    </row>
    <row r="58" spans="1:13" ht="13" x14ac:dyDescent="0.3">
      <c r="A58" s="35" t="s">
        <v>60</v>
      </c>
      <c r="B58" s="104">
        <v>5357</v>
      </c>
      <c r="C58" s="104">
        <v>11114</v>
      </c>
      <c r="D58" s="104">
        <v>921</v>
      </c>
      <c r="E58" s="104">
        <v>119360</v>
      </c>
      <c r="F58" s="104">
        <v>136752</v>
      </c>
      <c r="G58" s="104">
        <v>3358969</v>
      </c>
      <c r="H58" s="208">
        <v>4675882</v>
      </c>
      <c r="I58" s="105">
        <f>'Operating Revenue I - 2012'!G58/'Operating Revenue I - 2012'!B58</f>
        <v>58.739836489934262</v>
      </c>
      <c r="J58" s="301">
        <f>'Operating Revenue I - 2012'!K58/'Operating Revenue I - 2012'!B58</f>
        <v>1.267556846751215</v>
      </c>
      <c r="K58" s="105">
        <f>'Operating Revenue I - 2012'!L58/'Operating Revenue I - 2012'!B58</f>
        <v>0</v>
      </c>
      <c r="L58" s="302">
        <f>F58/'Operating Revenue I - 2012'!B58</f>
        <v>2.5467344544387953</v>
      </c>
      <c r="M58" s="156">
        <f>G58/'Operating Revenue I - 2012'!B58</f>
        <v>62.554127791124273</v>
      </c>
    </row>
    <row r="59" spans="1:13" ht="13" x14ac:dyDescent="0.3">
      <c r="A59" s="35" t="s">
        <v>61</v>
      </c>
      <c r="B59" s="104">
        <v>162010</v>
      </c>
      <c r="C59" s="104">
        <v>12030</v>
      </c>
      <c r="D59" s="104">
        <v>44597</v>
      </c>
      <c r="E59" s="104">
        <v>237043</v>
      </c>
      <c r="F59" s="104">
        <v>455680</v>
      </c>
      <c r="G59" s="104">
        <v>8808217</v>
      </c>
      <c r="H59" s="208">
        <v>13923339</v>
      </c>
      <c r="I59" s="105">
        <f>'Operating Revenue I - 2012'!G59/'Operating Revenue I - 2012'!B59</f>
        <v>33.975611080253742</v>
      </c>
      <c r="J59" s="301">
        <f>'Operating Revenue I - 2012'!K59/'Operating Revenue I - 2012'!B59</f>
        <v>0.90612771608624654</v>
      </c>
      <c r="K59" s="105">
        <f>'Operating Revenue I - 2012'!L59/'Operating Revenue I - 2012'!B59</f>
        <v>0</v>
      </c>
      <c r="L59" s="302">
        <f>F59/'Operating Revenue I - 2012'!B59</f>
        <v>1.9030039297899797</v>
      </c>
      <c r="M59" s="156">
        <f>G59/'Operating Revenue I - 2012'!B59</f>
        <v>36.78474272612997</v>
      </c>
    </row>
    <row r="60" spans="1:13" ht="13" x14ac:dyDescent="0.3">
      <c r="A60" s="35" t="s">
        <v>62</v>
      </c>
      <c r="B60" s="104">
        <v>108062</v>
      </c>
      <c r="C60" s="104">
        <v>0</v>
      </c>
      <c r="D60" s="104">
        <v>4576</v>
      </c>
      <c r="E60" s="104">
        <v>36024</v>
      </c>
      <c r="F60" s="104">
        <v>148662</v>
      </c>
      <c r="G60" s="104">
        <v>3153556</v>
      </c>
      <c r="H60" s="208">
        <v>3900997</v>
      </c>
      <c r="I60" s="105">
        <f>'Operating Revenue I - 2012'!G60/'Operating Revenue I - 2012'!B60</f>
        <v>22.783418799264425</v>
      </c>
      <c r="J60" s="301">
        <f>'Operating Revenue I - 2012'!K60/'Operating Revenue I - 2012'!B60</f>
        <v>1.5593360390793982</v>
      </c>
      <c r="K60" s="105">
        <f>'Operating Revenue I - 2012'!L60/'Operating Revenue I - 2012'!B60</f>
        <v>0</v>
      </c>
      <c r="L60" s="302">
        <f>F60/'Operating Revenue I - 2012'!B60</f>
        <v>1.2043162320460787</v>
      </c>
      <c r="M60" s="156">
        <f>G60/'Operating Revenue I - 2012'!B60</f>
        <v>25.547071070389904</v>
      </c>
    </row>
    <row r="61" spans="1:13" ht="13" x14ac:dyDescent="0.3">
      <c r="A61" s="35" t="s">
        <v>265</v>
      </c>
      <c r="B61" s="104">
        <v>100</v>
      </c>
      <c r="C61" s="104">
        <v>382</v>
      </c>
      <c r="D61" s="104">
        <v>1881</v>
      </c>
      <c r="E61" s="104">
        <v>0</v>
      </c>
      <c r="F61" s="104">
        <v>2363</v>
      </c>
      <c r="G61" s="104">
        <v>155085</v>
      </c>
      <c r="H61" s="208">
        <v>190250</v>
      </c>
      <c r="I61" s="105">
        <f>'Operating Revenue I - 2012'!G61/'Operating Revenue I - 2012'!B61</f>
        <v>28.459023011707711</v>
      </c>
      <c r="J61" s="301">
        <f>'Operating Revenue I - 2012'!K61/'Operating Revenue I - 2012'!B61</f>
        <v>2.3689947517157854</v>
      </c>
      <c r="K61" s="105">
        <f>'Operating Revenue I - 2012'!L61/'Operating Revenue I - 2012'!B61</f>
        <v>0</v>
      </c>
      <c r="L61" s="302">
        <f>F61/'Operating Revenue I - 2012'!B61</f>
        <v>0.47698829228905937</v>
      </c>
      <c r="M61" s="156">
        <f>G61/'Operating Revenue I - 2012'!B61</f>
        <v>31.305006055712557</v>
      </c>
    </row>
    <row r="62" spans="1:13" ht="13" x14ac:dyDescent="0.3">
      <c r="A62" s="35" t="s">
        <v>266</v>
      </c>
      <c r="B62" s="104">
        <v>31005</v>
      </c>
      <c r="C62" s="104">
        <v>59495</v>
      </c>
      <c r="D62" s="104">
        <v>23775</v>
      </c>
      <c r="E62" s="104">
        <v>2495</v>
      </c>
      <c r="F62" s="104">
        <v>116770</v>
      </c>
      <c r="G62" s="104">
        <v>6088142</v>
      </c>
      <c r="H62" s="208">
        <v>3553083</v>
      </c>
      <c r="I62" s="105">
        <f>'Operating Revenue I - 2012'!G62/'Operating Revenue I - 2012'!B62</f>
        <v>53.366805787672149</v>
      </c>
      <c r="J62" s="301">
        <f>'Operating Revenue I - 2012'!K62/'Operating Revenue I - 2012'!B62</f>
        <v>0</v>
      </c>
      <c r="K62" s="105">
        <f>'Operating Revenue I - 2012'!L62/'Operating Revenue I - 2012'!B62</f>
        <v>0</v>
      </c>
      <c r="L62" s="302">
        <f>F62/'Operating Revenue I - 2012'!B62</f>
        <v>1.0435862833242473</v>
      </c>
      <c r="M62" s="156">
        <f>G62/'Operating Revenue I - 2012'!B62</f>
        <v>54.410392070996402</v>
      </c>
    </row>
    <row r="63" spans="1:13" ht="13" x14ac:dyDescent="0.3">
      <c r="A63" s="35" t="s">
        <v>63</v>
      </c>
      <c r="B63" s="104">
        <v>9777</v>
      </c>
      <c r="C63" s="104">
        <v>0</v>
      </c>
      <c r="D63" s="104">
        <v>16470</v>
      </c>
      <c r="E63" s="104">
        <v>102</v>
      </c>
      <c r="F63" s="104">
        <v>26349</v>
      </c>
      <c r="G63" s="104">
        <v>578615</v>
      </c>
      <c r="H63" s="208">
        <v>181847</v>
      </c>
      <c r="I63" s="105">
        <f>'Operating Revenue I - 2012'!G63/'Operating Revenue I - 2012'!B63</f>
        <v>23.51523261519247</v>
      </c>
      <c r="J63" s="301">
        <f>'Operating Revenue I - 2012'!K63/'Operating Revenue I - 2012'!B63</f>
        <v>1.0326954815112181</v>
      </c>
      <c r="K63" s="105">
        <f>'Operating Revenue I - 2012'!L63/'Operating Revenue I - 2012'!B63</f>
        <v>8.5909273384183055E-2</v>
      </c>
      <c r="L63" s="302">
        <f>F63/'Operating Revenue I - 2012'!B63</f>
        <v>1.175297738525358</v>
      </c>
      <c r="M63" s="156">
        <f>G63/'Operating Revenue I - 2012'!B63</f>
        <v>25.80913510861323</v>
      </c>
    </row>
    <row r="64" spans="1:13" ht="13" x14ac:dyDescent="0.3">
      <c r="A64" s="35" t="s">
        <v>70</v>
      </c>
      <c r="B64" s="104">
        <v>23800</v>
      </c>
      <c r="C64" s="104">
        <v>2000</v>
      </c>
      <c r="D64" s="104">
        <v>4200</v>
      </c>
      <c r="E64" s="104">
        <v>118505</v>
      </c>
      <c r="F64" s="104">
        <v>148505</v>
      </c>
      <c r="G64" s="104">
        <v>1514500</v>
      </c>
      <c r="H64" s="208">
        <v>277149</v>
      </c>
      <c r="I64" s="105">
        <f>'Operating Revenue I - 2012'!G64/'Operating Revenue I - 2012'!B64</f>
        <v>20.941164450045129</v>
      </c>
      <c r="J64" s="301">
        <f>'Operating Revenue I - 2012'!K64/'Operating Revenue I - 2012'!B64</f>
        <v>2.3205047426051122</v>
      </c>
      <c r="K64" s="105">
        <f>'Operating Revenue I - 2012'!L64/'Operating Revenue I - 2012'!B64</f>
        <v>0</v>
      </c>
      <c r="L64" s="302">
        <f>F64/'Operating Revenue I - 2012'!B64</f>
        <v>2.528906901895339</v>
      </c>
      <c r="M64" s="156">
        <f>G64/'Operating Revenue I - 2012'!B64</f>
        <v>25.790576094545578</v>
      </c>
    </row>
    <row r="65" spans="1:46" ht="13" x14ac:dyDescent="0.3">
      <c r="A65" s="40" t="s">
        <v>267</v>
      </c>
      <c r="B65" s="104">
        <v>8145</v>
      </c>
      <c r="C65" s="104">
        <v>14542</v>
      </c>
      <c r="D65" s="104">
        <v>3727</v>
      </c>
      <c r="E65" s="104">
        <v>3804</v>
      </c>
      <c r="F65" s="104">
        <v>30218</v>
      </c>
      <c r="G65" s="104">
        <v>1051772</v>
      </c>
      <c r="H65" s="208">
        <v>197096</v>
      </c>
      <c r="I65" s="105">
        <f>'Operating Revenue I - 2012'!G65/'Operating Revenue I - 2012'!B65</f>
        <v>17.495776791846886</v>
      </c>
      <c r="J65" s="301">
        <f>'Operating Revenue I - 2012'!K65/'Operating Revenue I - 2012'!B65</f>
        <v>1.4678943362601868</v>
      </c>
      <c r="K65" s="105">
        <f>'Operating Revenue I - 2012'!L65/'Operating Revenue I - 2012'!B65</f>
        <v>0</v>
      </c>
      <c r="L65" s="302">
        <f>F65/'Operating Revenue I - 2012'!B65</f>
        <v>0.5609534240472257</v>
      </c>
      <c r="M65" s="156">
        <f>G65/'Operating Revenue I - 2012'!B65</f>
        <v>19.5246245521543</v>
      </c>
    </row>
    <row r="66" spans="1:46" ht="13" x14ac:dyDescent="0.3">
      <c r="A66" s="35" t="s">
        <v>64</v>
      </c>
      <c r="B66" s="104">
        <v>0</v>
      </c>
      <c r="C66" s="104">
        <v>0</v>
      </c>
      <c r="D66" s="104">
        <v>0</v>
      </c>
      <c r="E66" s="104">
        <v>0</v>
      </c>
      <c r="F66" s="104">
        <v>0</v>
      </c>
      <c r="G66" s="104">
        <v>90000</v>
      </c>
      <c r="H66" s="208">
        <v>0</v>
      </c>
      <c r="I66" s="105">
        <f>'Operating Revenue I - 2012'!G66/'Operating Revenue I - 2012'!B66</f>
        <v>93.360995850622402</v>
      </c>
      <c r="J66" s="301">
        <f>'Operating Revenue I - 2012'!K66/'Operating Revenue I - 2012'!B66</f>
        <v>0</v>
      </c>
      <c r="K66" s="105">
        <f>'Operating Revenue I - 2012'!L66/'Operating Revenue I - 2012'!B66</f>
        <v>0</v>
      </c>
      <c r="L66" s="302">
        <f>F66/'Operating Revenue I - 2012'!B66</f>
        <v>0</v>
      </c>
      <c r="M66" s="156">
        <f>G66/'Operating Revenue I - 2012'!B66</f>
        <v>93.360995850622402</v>
      </c>
    </row>
    <row r="67" spans="1:46" ht="13" x14ac:dyDescent="0.3">
      <c r="A67" s="35" t="s">
        <v>268</v>
      </c>
      <c r="B67" s="104">
        <v>28000</v>
      </c>
      <c r="C67" s="104">
        <v>0</v>
      </c>
      <c r="D67" s="104">
        <v>1850</v>
      </c>
      <c r="E67" s="104">
        <v>9200</v>
      </c>
      <c r="F67" s="104">
        <v>39050</v>
      </c>
      <c r="G67" s="104">
        <v>798913</v>
      </c>
      <c r="H67" s="208">
        <v>790000</v>
      </c>
      <c r="I67" s="105">
        <f>'Operating Revenue I - 2012'!G67/'Operating Revenue I - 2012'!B67</f>
        <v>14.977501607028069</v>
      </c>
      <c r="J67" s="301">
        <f>'Operating Revenue I - 2012'!K67/'Operating Revenue I - 2012'!B67</f>
        <v>1.3041139918577245</v>
      </c>
      <c r="K67" s="105">
        <f>'Operating Revenue I - 2012'!L67/'Operating Revenue I - 2012'!B67</f>
        <v>0</v>
      </c>
      <c r="L67" s="302">
        <f>F67/'Operating Revenue I - 2012'!B67</f>
        <v>0.83672594814656098</v>
      </c>
      <c r="M67" s="156">
        <f>G67/'Operating Revenue I - 2012'!B67</f>
        <v>17.118341547032355</v>
      </c>
    </row>
    <row r="68" spans="1:46" ht="13" x14ac:dyDescent="0.3">
      <c r="A68" s="35" t="s">
        <v>269</v>
      </c>
      <c r="B68" s="104">
        <v>74965</v>
      </c>
      <c r="C68" s="104">
        <v>4993</v>
      </c>
      <c r="D68" s="104">
        <v>1130</v>
      </c>
      <c r="E68" s="104">
        <v>10300</v>
      </c>
      <c r="F68" s="104">
        <v>91388</v>
      </c>
      <c r="G68" s="104">
        <v>2848390</v>
      </c>
      <c r="H68" s="208">
        <v>1429435</v>
      </c>
      <c r="I68" s="105">
        <f>'Operating Revenue I - 2012'!G68/'Operating Revenue I - 2012'!B68</f>
        <v>66.041402051783095</v>
      </c>
      <c r="J68" s="301">
        <f>'Operating Revenue I - 2012'!K68/'Operating Revenue I - 2012'!B68</f>
        <v>1.1878602833414753</v>
      </c>
      <c r="K68" s="105">
        <f>'Operating Revenue I - 2012'!L68/'Operating Revenue I - 2012'!B68</f>
        <v>0.11323888617489009</v>
      </c>
      <c r="L68" s="302">
        <f>F68/'Operating Revenue I - 2012'!B68</f>
        <v>2.2322423058133856</v>
      </c>
      <c r="M68" s="156">
        <f>G68/'Operating Revenue I - 2012'!B68</f>
        <v>69.574743527112844</v>
      </c>
    </row>
    <row r="69" spans="1:46" ht="13" x14ac:dyDescent="0.3">
      <c r="A69" s="35" t="s">
        <v>270</v>
      </c>
      <c r="B69" s="104">
        <v>11045</v>
      </c>
      <c r="C69" s="104">
        <v>5392</v>
      </c>
      <c r="D69" s="104">
        <v>384</v>
      </c>
      <c r="E69" s="104">
        <v>5548</v>
      </c>
      <c r="F69" s="104">
        <v>22369</v>
      </c>
      <c r="G69" s="104">
        <v>1599991</v>
      </c>
      <c r="H69" s="208">
        <v>2551709</v>
      </c>
      <c r="I69" s="105">
        <f>'Operating Revenue I - 2012'!G69/'Operating Revenue I - 2012'!B69</f>
        <v>63.532730440554218</v>
      </c>
      <c r="J69" s="301">
        <f>'Operating Revenue I - 2012'!K69/'Operating Revenue I - 2012'!B69</f>
        <v>1.9124699245001244</v>
      </c>
      <c r="K69" s="105">
        <f>'Operating Revenue I - 2012'!L69/'Operating Revenue I - 2012'!B69</f>
        <v>0</v>
      </c>
      <c r="L69" s="302">
        <f>F69/'Operating Revenue I - 2012'!B69</f>
        <v>0.92794325064299343</v>
      </c>
      <c r="M69" s="156">
        <f>G69/'Operating Revenue I - 2012'!B69</f>
        <v>66.37314361569733</v>
      </c>
    </row>
    <row r="70" spans="1:46" ht="13" x14ac:dyDescent="0.3">
      <c r="A70" s="35" t="s">
        <v>271</v>
      </c>
      <c r="B70" s="104">
        <v>15679</v>
      </c>
      <c r="C70" s="104">
        <v>300</v>
      </c>
      <c r="D70" s="104">
        <v>150</v>
      </c>
      <c r="E70" s="104">
        <v>16230</v>
      </c>
      <c r="F70" s="104">
        <v>32359</v>
      </c>
      <c r="G70" s="104">
        <v>248832</v>
      </c>
      <c r="H70" s="208">
        <v>16230</v>
      </c>
      <c r="I70" s="105">
        <f>'Operating Revenue I - 2012'!G70/'Operating Revenue I - 2012'!B70</f>
        <v>17.824183460736624</v>
      </c>
      <c r="J70" s="301">
        <f>'Operating Revenue I - 2012'!K70/'Operating Revenue I - 2012'!B70</f>
        <v>0.97993398193189718</v>
      </c>
      <c r="K70" s="105">
        <f>'Operating Revenue I - 2012'!L70/'Operating Revenue I - 2012'!B70</f>
        <v>0</v>
      </c>
      <c r="L70" s="302">
        <f>F70/'Operating Revenue I - 2012'!B70</f>
        <v>2.8108929812369703</v>
      </c>
      <c r="M70" s="156">
        <f>G70/'Operating Revenue I - 2012'!B70</f>
        <v>21.615010423905488</v>
      </c>
    </row>
    <row r="71" spans="1:46" ht="13" x14ac:dyDescent="0.3">
      <c r="A71" s="35" t="s">
        <v>65</v>
      </c>
      <c r="B71" s="104">
        <v>8832</v>
      </c>
      <c r="C71" s="104">
        <v>0</v>
      </c>
      <c r="D71" s="104">
        <v>58198</v>
      </c>
      <c r="E71" s="104">
        <v>323</v>
      </c>
      <c r="F71" s="104">
        <v>67353</v>
      </c>
      <c r="G71" s="104">
        <v>358157</v>
      </c>
      <c r="H71" s="208">
        <v>1475430</v>
      </c>
      <c r="I71" s="105">
        <f>'Operating Revenue I - 2012'!G71/'Operating Revenue I - 2012'!B71</f>
        <v>17.264524505030835</v>
      </c>
      <c r="J71" s="301">
        <f>'Operating Revenue I - 2012'!K71/'Operating Revenue I - 2012'!B71</f>
        <v>1.1420318078545926</v>
      </c>
      <c r="K71" s="105">
        <f>'Operating Revenue I - 2012'!L71/'Operating Revenue I - 2012'!B71</f>
        <v>0.4706913339824732</v>
      </c>
      <c r="L71" s="302">
        <f>F71/'Operating Revenue I - 2012'!B71</f>
        <v>4.3721518987341774</v>
      </c>
      <c r="M71" s="156">
        <f>G71/'Operating Revenue I - 2012'!B71</f>
        <v>23.249399545602078</v>
      </c>
    </row>
    <row r="72" spans="1:46" ht="13" x14ac:dyDescent="0.3">
      <c r="A72" s="46" t="s">
        <v>272</v>
      </c>
      <c r="B72" s="104">
        <v>8176</v>
      </c>
      <c r="C72" s="104">
        <v>1331</v>
      </c>
      <c r="D72" s="104">
        <v>67645</v>
      </c>
      <c r="E72" s="104">
        <v>513</v>
      </c>
      <c r="F72" s="104">
        <v>77665</v>
      </c>
      <c r="G72" s="104">
        <v>637517</v>
      </c>
      <c r="H72" s="208">
        <v>45103</v>
      </c>
      <c r="I72" s="105">
        <f>'Operating Revenue I - 2012'!G72/'Operating Revenue I - 2012'!B72</f>
        <v>34.736666666666665</v>
      </c>
      <c r="J72" s="301">
        <f>'Operating Revenue I - 2012'!K72/'Operating Revenue I - 2012'!B72</f>
        <v>2.5868000000000002</v>
      </c>
      <c r="K72" s="105">
        <f>'Operating Revenue I - 2012'!L72/'Operating Revenue I - 2012'!B72</f>
        <v>0</v>
      </c>
      <c r="L72" s="302">
        <f>F72/'Operating Revenue I - 2012'!B72</f>
        <v>5.1776666666666671</v>
      </c>
      <c r="M72" s="156">
        <f>G72/'Operating Revenue I - 2012'!B72</f>
        <v>42.501133333333335</v>
      </c>
    </row>
    <row r="73" spans="1:46" ht="13" x14ac:dyDescent="0.3">
      <c r="A73" s="157" t="s">
        <v>66</v>
      </c>
      <c r="B73" s="158">
        <f t="shared" ref="B73:F73" si="0">SUM(B5:B72)</f>
        <v>2761706</v>
      </c>
      <c r="C73" s="158">
        <f t="shared" si="0"/>
        <v>1129977</v>
      </c>
      <c r="D73" s="158">
        <f t="shared" si="0"/>
        <v>591092</v>
      </c>
      <c r="E73" s="158">
        <f t="shared" si="0"/>
        <v>1697352</v>
      </c>
      <c r="F73" s="158">
        <f t="shared" si="0"/>
        <v>6180127</v>
      </c>
      <c r="G73" s="158">
        <f>SUM(G5:G72)</f>
        <v>220834801</v>
      </c>
      <c r="H73" s="209">
        <f>SUM(H5:H72)</f>
        <v>252278883</v>
      </c>
      <c r="I73" s="159">
        <f>'Operating Revenue I - 2012'!G73/'Operating Revenue I - 2012'!B73</f>
        <v>45.166448586065719</v>
      </c>
      <c r="J73" s="242">
        <f>'Operating Revenue I - 2012'!K73/'Operating Revenue I - 2012'!B73</f>
        <v>1.0908809007453231</v>
      </c>
      <c r="K73" s="159">
        <f>'Operating Revenue I - 2012'!L73/'Operating Revenue I - 2012'!B73</f>
        <v>0.1601423048903034</v>
      </c>
      <c r="L73" s="242">
        <f>F73/'Operating Revenue I - 2012'!B73</f>
        <v>1.336406356060208</v>
      </c>
      <c r="M73" s="160">
        <f>G73/'Operating Revenue I - 2012'!B73</f>
        <v>47.753878147761554</v>
      </c>
    </row>
    <row r="74" spans="1:46" s="29" customFormat="1" ht="13" x14ac:dyDescent="0.3">
      <c r="A74" s="87"/>
      <c r="B74" s="31"/>
      <c r="C74" s="31"/>
      <c r="D74" s="31"/>
      <c r="E74" s="31"/>
      <c r="F74" s="31"/>
      <c r="G74" s="31"/>
      <c r="H74" s="31"/>
      <c r="I74" s="88"/>
      <c r="J74" s="89"/>
      <c r="K74" s="89"/>
      <c r="L74" s="89"/>
      <c r="M74" s="83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</row>
    <row r="75" spans="1:46" ht="13" x14ac:dyDescent="0.3">
      <c r="A75" s="87"/>
      <c r="B75" s="83"/>
      <c r="C75" s="83"/>
      <c r="D75" s="83"/>
      <c r="E75" s="83"/>
      <c r="F75" s="83"/>
      <c r="G75" s="83"/>
      <c r="H75" s="83"/>
      <c r="I75" s="83"/>
      <c r="J75" s="83"/>
      <c r="K75" s="83"/>
      <c r="L75" s="83"/>
      <c r="M75" s="83"/>
    </row>
    <row r="76" spans="1:46" ht="13" x14ac:dyDescent="0.3">
      <c r="B76" s="90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</row>
  </sheetData>
  <mergeCells count="4">
    <mergeCell ref="A1:M2"/>
    <mergeCell ref="I3:M3"/>
    <mergeCell ref="A3:A4"/>
    <mergeCell ref="B3:H3"/>
  </mergeCells>
  <phoneticPr fontId="0" type="noConversion"/>
  <printOptions horizontalCentered="1" verticalCentered="1" gridLines="1"/>
  <pageMargins left="0.5" right="0.5" top="0.65" bottom="0.65" header="0.5" footer="0.5"/>
  <pageSetup scale="91" fitToHeight="2" orientation="landscape" r:id="rId1"/>
  <headerFooter alignWithMargins="0">
    <oddFooter>&amp;C&amp;"Garamond,Regular"&amp;P</oddFooter>
  </headerFooter>
  <rowBreaks count="1" manualBreakCount="1">
    <brk id="38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8"/>
  <sheetViews>
    <sheetView zoomScaleNormal="100" workbookViewId="0">
      <pane xSplit="1" ySplit="4" topLeftCell="E67" activePane="bottomRight" state="frozen"/>
      <selection pane="topRight" activeCell="B1" sqref="B1"/>
      <selection pane="bottomLeft" activeCell="A3" sqref="A3"/>
      <selection pane="bottomRight" activeCell="P79" sqref="P79"/>
    </sheetView>
  </sheetViews>
  <sheetFormatPr defaultRowHeight="12.5" x14ac:dyDescent="0.25"/>
  <cols>
    <col min="1" max="1" width="27.1796875" customWidth="1"/>
    <col min="2" max="2" width="9.81640625" bestFit="1" customWidth="1"/>
    <col min="3" max="3" width="1.81640625" bestFit="1" customWidth="1"/>
    <col min="4" max="6" width="8.81640625" style="85" bestFit="1" customWidth="1"/>
    <col min="7" max="7" width="6.81640625" style="85" bestFit="1" customWidth="1"/>
    <col min="8" max="8" width="6" style="85" bestFit="1" customWidth="1"/>
    <col min="9" max="9" width="8.81640625" style="85" bestFit="1" customWidth="1"/>
    <col min="10" max="10" width="8.1796875" style="85" bestFit="1" customWidth="1"/>
    <col min="11" max="11" width="8" style="85" bestFit="1" customWidth="1"/>
    <col min="12" max="12" width="8.1796875" style="85" bestFit="1" customWidth="1"/>
    <col min="13" max="13" width="7" style="85" bestFit="1" customWidth="1"/>
    <col min="14" max="14" width="10.1796875" style="85" customWidth="1"/>
    <col min="15" max="15" width="6.36328125" style="85" bestFit="1" customWidth="1"/>
    <col min="16" max="16" width="6.7265625" style="214" customWidth="1"/>
    <col min="17" max="30" width="9.1796875" style="31"/>
  </cols>
  <sheetData>
    <row r="1" spans="1:30" s="62" customFormat="1" ht="13" customHeight="1" x14ac:dyDescent="0.35">
      <c r="A1" s="324" t="s">
        <v>185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54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</row>
    <row r="2" spans="1:30" s="62" customFormat="1" ht="13" customHeight="1" x14ac:dyDescent="0.35">
      <c r="A2" s="326"/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55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</row>
    <row r="3" spans="1:30" s="55" customFormat="1" ht="12.75" customHeight="1" x14ac:dyDescent="0.3">
      <c r="A3" s="387" t="s">
        <v>23</v>
      </c>
      <c r="B3" s="389" t="s">
        <v>2</v>
      </c>
      <c r="C3" s="346"/>
      <c r="D3" s="391" t="s">
        <v>186</v>
      </c>
      <c r="E3" s="391"/>
      <c r="F3" s="391"/>
      <c r="G3" s="391"/>
      <c r="H3" s="391"/>
      <c r="I3" s="391" t="s">
        <v>187</v>
      </c>
      <c r="J3" s="391"/>
      <c r="K3" s="391"/>
      <c r="L3" s="391"/>
      <c r="M3" s="391"/>
      <c r="N3" s="391"/>
      <c r="O3" s="391"/>
      <c r="P3" s="392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</row>
    <row r="4" spans="1:30" s="69" customFormat="1" ht="44.25" customHeight="1" x14ac:dyDescent="0.25">
      <c r="A4" s="388"/>
      <c r="B4" s="390"/>
      <c r="C4" s="348"/>
      <c r="D4" s="91" t="s">
        <v>188</v>
      </c>
      <c r="E4" s="91" t="s">
        <v>189</v>
      </c>
      <c r="F4" s="91" t="s">
        <v>190</v>
      </c>
      <c r="G4" s="161" t="s">
        <v>295</v>
      </c>
      <c r="H4" s="86" t="s">
        <v>191</v>
      </c>
      <c r="I4" s="91" t="s">
        <v>192</v>
      </c>
      <c r="J4" s="91" t="s">
        <v>193</v>
      </c>
      <c r="K4" s="91" t="s">
        <v>194</v>
      </c>
      <c r="L4" s="91" t="s">
        <v>131</v>
      </c>
      <c r="M4" s="91" t="s">
        <v>195</v>
      </c>
      <c r="N4" s="91" t="s">
        <v>196</v>
      </c>
      <c r="O4" s="161" t="s">
        <v>295</v>
      </c>
      <c r="P4" s="228" t="s">
        <v>191</v>
      </c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</row>
    <row r="5" spans="1:30" ht="13" customHeight="1" x14ac:dyDescent="0.25">
      <c r="A5" s="307" t="s">
        <v>240</v>
      </c>
      <c r="B5" s="7">
        <f>'General Information - 2012'!J4</f>
        <v>61912</v>
      </c>
      <c r="C5" s="7"/>
      <c r="D5" s="22">
        <v>475578</v>
      </c>
      <c r="E5" s="22">
        <v>278532</v>
      </c>
      <c r="F5" s="22">
        <v>754110</v>
      </c>
      <c r="G5" s="113">
        <f>F5/'Operating Expenditures 2 - 2010'!O5</f>
        <v>0.6616758664803013</v>
      </c>
      <c r="H5" s="24">
        <f>F5/B5</f>
        <v>12.180352758754362</v>
      </c>
      <c r="I5" s="22">
        <v>81204</v>
      </c>
      <c r="J5" s="22">
        <v>11116</v>
      </c>
      <c r="K5" s="22">
        <v>7737</v>
      </c>
      <c r="L5" s="22">
        <v>6334</v>
      </c>
      <c r="M5" s="22">
        <v>0</v>
      </c>
      <c r="N5" s="22">
        <v>106391</v>
      </c>
      <c r="O5" s="113">
        <f>N5/'Operating Expenditures 2 - 2010'!O5</f>
        <v>9.3350250110336347E-2</v>
      </c>
      <c r="P5" s="229">
        <f>N5/B5</f>
        <v>1.7184229228582504</v>
      </c>
      <c r="R5" s="92"/>
    </row>
    <row r="6" spans="1:30" ht="13" customHeight="1" x14ac:dyDescent="0.25">
      <c r="A6" s="307" t="s">
        <v>32</v>
      </c>
      <c r="B6" s="7">
        <f>'General Information - 2012'!J5</f>
        <v>25539</v>
      </c>
      <c r="C6" s="7"/>
      <c r="D6" s="22">
        <v>450333</v>
      </c>
      <c r="E6" s="22">
        <v>114915</v>
      </c>
      <c r="F6" s="22">
        <v>565248</v>
      </c>
      <c r="G6" s="113">
        <f>F6/'Operating Expenditures 2 - 2010'!O6</f>
        <v>0.65351575958396824</v>
      </c>
      <c r="H6" s="24">
        <f t="shared" ref="H6:H69" si="0">F6/B6</f>
        <v>22.132738165159168</v>
      </c>
      <c r="I6" s="22">
        <v>55207</v>
      </c>
      <c r="J6" s="22">
        <v>9344</v>
      </c>
      <c r="K6" s="22">
        <v>19754</v>
      </c>
      <c r="L6" s="22">
        <v>6319</v>
      </c>
      <c r="M6" s="22">
        <v>0</v>
      </c>
      <c r="N6" s="22">
        <v>90624</v>
      </c>
      <c r="O6" s="113">
        <f>N6/'Operating Expenditures 2 - 2010'!O6</f>
        <v>0.10477562449851666</v>
      </c>
      <c r="P6" s="229">
        <f t="shared" ref="P6:P69" si="1">N6/B6</f>
        <v>3.548455303653236</v>
      </c>
    </row>
    <row r="7" spans="1:30" ht="13" customHeight="1" x14ac:dyDescent="0.25">
      <c r="A7" s="307" t="s">
        <v>241</v>
      </c>
      <c r="B7" s="7">
        <f>'General Information - 2012'!J6</f>
        <v>112286</v>
      </c>
      <c r="C7" s="7"/>
      <c r="D7" s="22">
        <v>2531027</v>
      </c>
      <c r="E7" s="22">
        <v>737389</v>
      </c>
      <c r="F7" s="22">
        <v>3268416</v>
      </c>
      <c r="G7" s="113">
        <f>F7/'Operating Expenditures 2 - 2010'!O7</f>
        <v>0.63955191667002576</v>
      </c>
      <c r="H7" s="24">
        <f t="shared" si="0"/>
        <v>29.107956468304153</v>
      </c>
      <c r="I7" s="22">
        <v>479959</v>
      </c>
      <c r="J7" s="22">
        <v>30463</v>
      </c>
      <c r="K7" s="22">
        <v>0</v>
      </c>
      <c r="L7" s="22">
        <v>53763</v>
      </c>
      <c r="M7" s="22">
        <v>707</v>
      </c>
      <c r="N7" s="22">
        <v>564892</v>
      </c>
      <c r="O7" s="113">
        <f>N7/'Operating Expenditures 2 - 2010'!O7</f>
        <v>0.11053603987728741</v>
      </c>
      <c r="P7" s="229">
        <f t="shared" si="1"/>
        <v>5.0308319826158199</v>
      </c>
    </row>
    <row r="8" spans="1:30" ht="13" customHeight="1" x14ac:dyDescent="0.25">
      <c r="A8" s="307" t="s">
        <v>242</v>
      </c>
      <c r="B8" s="7">
        <f>'General Information - 2012'!J7</f>
        <v>23026</v>
      </c>
      <c r="C8" s="7"/>
      <c r="D8" s="22">
        <v>382000</v>
      </c>
      <c r="E8" s="22">
        <v>226505</v>
      </c>
      <c r="F8" s="22">
        <v>608505</v>
      </c>
      <c r="G8" s="113">
        <f>F8/'Operating Expenditures 2 - 2010'!O8</f>
        <v>0.63441779482982419</v>
      </c>
      <c r="H8" s="24">
        <f t="shared" si="0"/>
        <v>26.426865282723877</v>
      </c>
      <c r="I8" s="22">
        <v>52000</v>
      </c>
      <c r="J8" s="22">
        <v>2000</v>
      </c>
      <c r="K8" s="22">
        <v>2280</v>
      </c>
      <c r="L8" s="22">
        <v>10516</v>
      </c>
      <c r="M8" s="22">
        <v>0</v>
      </c>
      <c r="N8" s="22">
        <v>66796</v>
      </c>
      <c r="O8" s="113">
        <f>N8/'Operating Expenditures 2 - 2010'!O8</f>
        <v>6.9640464784106848E-2</v>
      </c>
      <c r="P8" s="229">
        <f t="shared" si="1"/>
        <v>2.9008946408407885</v>
      </c>
    </row>
    <row r="9" spans="1:30" ht="13" customHeight="1" x14ac:dyDescent="0.25">
      <c r="A9" s="307" t="s">
        <v>33</v>
      </c>
      <c r="B9" s="7">
        <f>'General Information - 2012'!J8</f>
        <v>31079</v>
      </c>
      <c r="C9" s="7"/>
      <c r="D9" s="22">
        <v>238586</v>
      </c>
      <c r="E9" s="22">
        <v>26924</v>
      </c>
      <c r="F9" s="22">
        <v>265510</v>
      </c>
      <c r="G9" s="113">
        <f>F9/'Operating Expenditures 2 - 2010'!O9</f>
        <v>0.69524527748537557</v>
      </c>
      <c r="H9" s="24">
        <f t="shared" si="0"/>
        <v>8.5430676662698293</v>
      </c>
      <c r="I9" s="22">
        <v>36000</v>
      </c>
      <c r="J9" s="22">
        <v>3256</v>
      </c>
      <c r="K9" s="22">
        <v>0</v>
      </c>
      <c r="L9" s="22">
        <v>1659</v>
      </c>
      <c r="M9" s="22">
        <v>0</v>
      </c>
      <c r="N9" s="22">
        <v>40915</v>
      </c>
      <c r="O9" s="113">
        <f>N9/'Operating Expenditures 2 - 2010'!O9</f>
        <v>0.10713705897447982</v>
      </c>
      <c r="P9" s="229">
        <f t="shared" si="1"/>
        <v>1.3164837993500433</v>
      </c>
    </row>
    <row r="10" spans="1:30" ht="13" customHeight="1" x14ac:dyDescent="0.25">
      <c r="A10" s="307" t="s">
        <v>243</v>
      </c>
      <c r="B10" s="7">
        <f>'General Information - 2012'!J9</f>
        <v>41632</v>
      </c>
      <c r="C10" s="7"/>
      <c r="D10" s="22">
        <v>307265</v>
      </c>
      <c r="E10" s="22">
        <v>89810</v>
      </c>
      <c r="F10" s="22">
        <v>397075</v>
      </c>
      <c r="G10" s="113">
        <f>F10/'Operating Expenditures 2 - 2010'!O10</f>
        <v>0.66841791627668956</v>
      </c>
      <c r="H10" s="24">
        <f t="shared" si="0"/>
        <v>9.5377353958493458</v>
      </c>
      <c r="I10" s="22">
        <v>48448</v>
      </c>
      <c r="J10" s="22">
        <v>1255</v>
      </c>
      <c r="K10" s="22">
        <v>0</v>
      </c>
      <c r="L10" s="22">
        <v>8305</v>
      </c>
      <c r="M10" s="22">
        <v>0</v>
      </c>
      <c r="N10" s="22">
        <v>58008</v>
      </c>
      <c r="O10" s="113">
        <f>N10/'Operating Expenditures 2 - 2010'!O10</f>
        <v>9.7648017345282903E-2</v>
      </c>
      <c r="P10" s="229">
        <f t="shared" si="1"/>
        <v>1.3933512682551883</v>
      </c>
    </row>
    <row r="11" spans="1:30" ht="13" customHeight="1" x14ac:dyDescent="0.25">
      <c r="A11" s="307" t="s">
        <v>244</v>
      </c>
      <c r="B11" s="7">
        <f>'General Information - 2012'!J10</f>
        <v>36281</v>
      </c>
      <c r="C11" s="7"/>
      <c r="D11" s="22">
        <v>603099</v>
      </c>
      <c r="E11" s="22">
        <v>172891</v>
      </c>
      <c r="F11" s="22">
        <v>775990</v>
      </c>
      <c r="G11" s="113">
        <f>F11/'Operating Expenditures 2 - 2010'!O11</f>
        <v>0.65094152859146515</v>
      </c>
      <c r="H11" s="24">
        <f t="shared" si="0"/>
        <v>21.388329979879277</v>
      </c>
      <c r="I11" s="22">
        <v>60241</v>
      </c>
      <c r="J11" s="22">
        <v>6980</v>
      </c>
      <c r="K11" s="22">
        <v>17781</v>
      </c>
      <c r="L11" s="22">
        <v>39240</v>
      </c>
      <c r="M11" s="22">
        <v>0</v>
      </c>
      <c r="N11" s="22">
        <v>124242</v>
      </c>
      <c r="O11" s="113">
        <f>N11/'Operating Expenditures 2 - 2010'!O11</f>
        <v>0.10422077268426244</v>
      </c>
      <c r="P11" s="229">
        <f t="shared" si="1"/>
        <v>3.4244370331578513</v>
      </c>
    </row>
    <row r="12" spans="1:30" ht="13" customHeight="1" x14ac:dyDescent="0.25">
      <c r="A12" s="307" t="s">
        <v>35</v>
      </c>
      <c r="B12" s="7">
        <f>'General Information - 2012'!J11</f>
        <v>14076</v>
      </c>
      <c r="C12" s="7"/>
      <c r="D12" s="22">
        <v>414716</v>
      </c>
      <c r="E12" s="22">
        <v>82067</v>
      </c>
      <c r="F12" s="22">
        <v>496783</v>
      </c>
      <c r="G12" s="113">
        <f>F12/'Operating Expenditures 2 - 2010'!O12</f>
        <v>0.53367086377499118</v>
      </c>
      <c r="H12" s="24">
        <f t="shared" si="0"/>
        <v>35.292909917590222</v>
      </c>
      <c r="I12" s="22">
        <v>52148</v>
      </c>
      <c r="J12" s="22">
        <v>5055</v>
      </c>
      <c r="K12" s="22">
        <v>4485</v>
      </c>
      <c r="L12" s="22">
        <v>9687</v>
      </c>
      <c r="M12" s="22">
        <v>95</v>
      </c>
      <c r="N12" s="22">
        <v>71470</v>
      </c>
      <c r="O12" s="113">
        <f>N12/'Operating Expenditures 2 - 2010'!O12</f>
        <v>7.6776895815675289E-2</v>
      </c>
      <c r="P12" s="229">
        <f t="shared" si="1"/>
        <v>5.0774367718101736</v>
      </c>
    </row>
    <row r="13" spans="1:30" ht="13" customHeight="1" x14ac:dyDescent="0.25">
      <c r="A13" s="307" t="s">
        <v>245</v>
      </c>
      <c r="B13" s="7">
        <f>'General Information - 2012'!J12</f>
        <v>122197</v>
      </c>
      <c r="C13" s="7"/>
      <c r="D13" s="22">
        <v>2211015</v>
      </c>
      <c r="E13" s="22">
        <v>600883</v>
      </c>
      <c r="F13" s="22">
        <v>2811898</v>
      </c>
      <c r="G13" s="113">
        <f>F13/'Operating Expenditures 2 - 2010'!O13</f>
        <v>0.58071857650222491</v>
      </c>
      <c r="H13" s="24">
        <f t="shared" si="0"/>
        <v>23.011186854014419</v>
      </c>
      <c r="I13" s="22">
        <v>280141</v>
      </c>
      <c r="J13" s="22">
        <v>32154</v>
      </c>
      <c r="K13" s="22">
        <v>29441</v>
      </c>
      <c r="L13" s="22">
        <v>55186</v>
      </c>
      <c r="M13" s="22">
        <v>20758</v>
      </c>
      <c r="N13" s="22">
        <v>417680</v>
      </c>
      <c r="O13" s="113">
        <f>N13/'Operating Expenditures 2 - 2010'!O13</f>
        <v>8.6260075946371209E-2</v>
      </c>
      <c r="P13" s="229">
        <f t="shared" si="1"/>
        <v>3.4180871870831524</v>
      </c>
    </row>
    <row r="14" spans="1:30" ht="13" customHeight="1" x14ac:dyDescent="0.25">
      <c r="A14" s="307" t="s">
        <v>38</v>
      </c>
      <c r="B14" s="7">
        <f>'General Information - 2012'!J13</f>
        <v>194493</v>
      </c>
      <c r="C14" s="7"/>
      <c r="D14" s="22">
        <v>3565002</v>
      </c>
      <c r="E14" s="22">
        <v>1379952</v>
      </c>
      <c r="F14" s="22">
        <v>4944954</v>
      </c>
      <c r="G14" s="113">
        <f>F14/'Operating Expenditures 2 - 2010'!O14</f>
        <v>0.59915915802391229</v>
      </c>
      <c r="H14" s="24">
        <f t="shared" si="0"/>
        <v>25.424843053477503</v>
      </c>
      <c r="I14" s="22">
        <v>499383</v>
      </c>
      <c r="J14" s="22">
        <v>39513</v>
      </c>
      <c r="K14" s="22">
        <v>162465</v>
      </c>
      <c r="L14" s="22">
        <v>221104</v>
      </c>
      <c r="M14" s="22">
        <v>5563</v>
      </c>
      <c r="N14" s="22">
        <v>928028</v>
      </c>
      <c r="O14" s="113">
        <f>N14/'Operating Expenditures 2 - 2010'!O14</f>
        <v>0.11244522701376297</v>
      </c>
      <c r="P14" s="229">
        <f t="shared" si="1"/>
        <v>4.7715239108862528</v>
      </c>
    </row>
    <row r="15" spans="1:30" ht="13" customHeight="1" x14ac:dyDescent="0.25">
      <c r="A15" s="307" t="s">
        <v>39</v>
      </c>
      <c r="B15" s="7">
        <f>'General Information - 2012'!J14</f>
        <v>10004</v>
      </c>
      <c r="C15" s="7"/>
      <c r="D15" s="22">
        <v>77873</v>
      </c>
      <c r="E15" s="22">
        <v>54857</v>
      </c>
      <c r="F15" s="22">
        <v>132730</v>
      </c>
      <c r="G15" s="113">
        <f>F15/'Operating Expenditures 2 - 2010'!O15</f>
        <v>0.35010854340813113</v>
      </c>
      <c r="H15" s="24">
        <f t="shared" si="0"/>
        <v>13.267692922830868</v>
      </c>
      <c r="I15" s="22">
        <v>28629</v>
      </c>
      <c r="J15" s="22">
        <v>2212</v>
      </c>
      <c r="K15" s="22">
        <v>0</v>
      </c>
      <c r="L15" s="22">
        <v>0</v>
      </c>
      <c r="M15" s="22">
        <v>0</v>
      </c>
      <c r="N15" s="22">
        <v>30841</v>
      </c>
      <c r="O15" s="113">
        <f>N15/'Operating Expenditures 2 - 2010'!O15</f>
        <v>8.1350844475628514E-2</v>
      </c>
      <c r="P15" s="229">
        <f t="shared" si="1"/>
        <v>3.0828668532586967</v>
      </c>
    </row>
    <row r="16" spans="1:30" ht="13" customHeight="1" x14ac:dyDescent="0.25">
      <c r="A16" s="307" t="s">
        <v>40</v>
      </c>
      <c r="B16" s="7">
        <f>'General Information - 2012'!J15</f>
        <v>6702</v>
      </c>
      <c r="C16" s="7"/>
      <c r="D16" s="22">
        <v>450844</v>
      </c>
      <c r="E16" s="22">
        <v>131283</v>
      </c>
      <c r="F16" s="22">
        <v>582127</v>
      </c>
      <c r="G16" s="113">
        <f>F16/'Operating Expenditures 2 - 2010'!O16</f>
        <v>0.36563033290853258</v>
      </c>
      <c r="H16" s="24">
        <f t="shared" si="0"/>
        <v>86.858698895851987</v>
      </c>
      <c r="I16" s="22">
        <v>98341</v>
      </c>
      <c r="J16" s="22">
        <v>7893</v>
      </c>
      <c r="K16" s="22">
        <v>3618</v>
      </c>
      <c r="L16" s="22">
        <v>42223</v>
      </c>
      <c r="M16" s="22">
        <v>0</v>
      </c>
      <c r="N16" s="22">
        <v>152075</v>
      </c>
      <c r="O16" s="113">
        <f>N16/'Operating Expenditures 2 - 2010'!O16</f>
        <v>9.5517357684946916E-2</v>
      </c>
      <c r="P16" s="229">
        <f t="shared" si="1"/>
        <v>22.690987764846316</v>
      </c>
    </row>
    <row r="17" spans="1:16" ht="13" customHeight="1" x14ac:dyDescent="0.25">
      <c r="A17" s="307" t="s">
        <v>246</v>
      </c>
      <c r="B17" s="7">
        <f>'General Information - 2012'!J16</f>
        <v>10292</v>
      </c>
      <c r="C17" s="7"/>
      <c r="D17" s="22">
        <v>145035</v>
      </c>
      <c r="E17" s="22">
        <v>40727</v>
      </c>
      <c r="F17" s="22">
        <v>185762</v>
      </c>
      <c r="G17" s="113">
        <f>F17/'Operating Expenditures 2 - 2010'!O17</f>
        <v>0.57747450882864959</v>
      </c>
      <c r="H17" s="24">
        <f t="shared" si="0"/>
        <v>18.04916439953362</v>
      </c>
      <c r="I17" s="22">
        <v>34023</v>
      </c>
      <c r="J17" s="22">
        <v>3361</v>
      </c>
      <c r="K17" s="22">
        <v>0</v>
      </c>
      <c r="L17" s="22">
        <v>1500</v>
      </c>
      <c r="M17" s="22">
        <v>0</v>
      </c>
      <c r="N17" s="22">
        <v>38884</v>
      </c>
      <c r="O17" s="113">
        <f>N17/'Operating Expenditures 2 - 2010'!O17</f>
        <v>0.12087789107187266</v>
      </c>
      <c r="P17" s="229">
        <f t="shared" si="1"/>
        <v>3.7780800621842205</v>
      </c>
    </row>
    <row r="18" spans="1:16" ht="13" customHeight="1" x14ac:dyDescent="0.25">
      <c r="A18" s="307" t="s">
        <v>247</v>
      </c>
      <c r="B18" s="7">
        <f>'General Information - 2012'!J17</f>
        <v>16828</v>
      </c>
      <c r="C18" s="7"/>
      <c r="D18" s="22">
        <v>258386</v>
      </c>
      <c r="E18" s="22">
        <v>46047</v>
      </c>
      <c r="F18" s="22">
        <v>304433</v>
      </c>
      <c r="G18" s="113">
        <f>F18/'Operating Expenditures 2 - 2010'!O18</f>
        <v>0.62454072306754937</v>
      </c>
      <c r="H18" s="24">
        <f t="shared" si="0"/>
        <v>18.090860470644163</v>
      </c>
      <c r="I18" s="22">
        <v>24593</v>
      </c>
      <c r="J18" s="22">
        <v>3826</v>
      </c>
      <c r="K18" s="22">
        <v>1548</v>
      </c>
      <c r="L18" s="22">
        <v>7009</v>
      </c>
      <c r="M18" s="22">
        <v>0</v>
      </c>
      <c r="N18" s="22">
        <v>36976</v>
      </c>
      <c r="O18" s="113">
        <f>N18/'Operating Expenditures 2 - 2010'!O18</f>
        <v>7.5855829611591735E-2</v>
      </c>
      <c r="P18" s="229">
        <f t="shared" si="1"/>
        <v>2.1972902305681008</v>
      </c>
    </row>
    <row r="19" spans="1:16" ht="13" customHeight="1" x14ac:dyDescent="0.25">
      <c r="A19" s="307" t="s">
        <v>248</v>
      </c>
      <c r="B19" s="7">
        <f>'General Information - 2012'!J18</f>
        <v>20365</v>
      </c>
      <c r="C19" s="7"/>
      <c r="D19" s="22">
        <v>280041</v>
      </c>
      <c r="E19" s="22">
        <v>45208</v>
      </c>
      <c r="F19" s="22">
        <v>325249</v>
      </c>
      <c r="G19" s="113">
        <f>F19/'Operating Expenditures 2 - 2010'!O19</f>
        <v>0.53211689102081683</v>
      </c>
      <c r="H19" s="24">
        <f t="shared" si="0"/>
        <v>15.97097962190032</v>
      </c>
      <c r="I19" s="22">
        <v>58875</v>
      </c>
      <c r="J19" s="22">
        <v>10840</v>
      </c>
      <c r="K19" s="22">
        <v>7529</v>
      </c>
      <c r="L19" s="22">
        <v>11713</v>
      </c>
      <c r="M19" s="22">
        <v>0</v>
      </c>
      <c r="N19" s="22">
        <v>88957</v>
      </c>
      <c r="O19" s="113">
        <f>N19/'Operating Expenditures 2 - 2010'!O19</f>
        <v>0.14553625768115752</v>
      </c>
      <c r="P19" s="229">
        <f t="shared" si="1"/>
        <v>4.3681315983304687</v>
      </c>
    </row>
    <row r="20" spans="1:16" ht="13" customHeight="1" x14ac:dyDescent="0.25">
      <c r="A20" s="307" t="s">
        <v>67</v>
      </c>
      <c r="B20" s="7">
        <f>'General Information - 2012'!J19</f>
        <v>26963</v>
      </c>
      <c r="C20" s="7"/>
      <c r="D20" s="22">
        <v>1081860</v>
      </c>
      <c r="E20" s="22">
        <v>356666</v>
      </c>
      <c r="F20" s="22">
        <v>1438526</v>
      </c>
      <c r="G20" s="113">
        <f>F20/'Operating Expenditures 2 - 2010'!O20</f>
        <v>0.68104513091122054</v>
      </c>
      <c r="H20" s="24">
        <f t="shared" si="0"/>
        <v>53.351852538664097</v>
      </c>
      <c r="I20" s="22">
        <v>143823</v>
      </c>
      <c r="J20" s="22">
        <v>13270</v>
      </c>
      <c r="K20" s="22">
        <v>21956</v>
      </c>
      <c r="L20" s="22">
        <v>67543</v>
      </c>
      <c r="M20" s="22">
        <v>0</v>
      </c>
      <c r="N20" s="22">
        <v>246592</v>
      </c>
      <c r="O20" s="113">
        <f>N20/'Operating Expenditures 2 - 2010'!O20</f>
        <v>0.11674469625273348</v>
      </c>
      <c r="P20" s="229">
        <f t="shared" si="1"/>
        <v>9.1455698549864621</v>
      </c>
    </row>
    <row r="21" spans="1:16" ht="13" customHeight="1" x14ac:dyDescent="0.25">
      <c r="A21" s="307" t="s">
        <v>249</v>
      </c>
      <c r="B21" s="7">
        <f>'General Information - 2012'!J20</f>
        <v>444526</v>
      </c>
      <c r="C21" s="7"/>
      <c r="D21" s="22">
        <v>11773914</v>
      </c>
      <c r="E21" s="22">
        <v>5245831</v>
      </c>
      <c r="F21" s="22">
        <v>17019745</v>
      </c>
      <c r="G21" s="113">
        <f>F21/'Operating Expenditures 2 - 2010'!O21</f>
        <v>0.60250830585365767</v>
      </c>
      <c r="H21" s="24">
        <f t="shared" si="0"/>
        <v>38.287400512006045</v>
      </c>
      <c r="I21" s="22">
        <v>1404957</v>
      </c>
      <c r="J21" s="22">
        <v>171336</v>
      </c>
      <c r="K21" s="22">
        <v>1336422</v>
      </c>
      <c r="L21" s="22">
        <v>342672</v>
      </c>
      <c r="M21" s="22">
        <v>171336</v>
      </c>
      <c r="N21" s="22">
        <v>3426723</v>
      </c>
      <c r="O21" s="113">
        <f>N21/'Operating Expenditures 2 - 2010'!O21</f>
        <v>0.12130787325895678</v>
      </c>
      <c r="P21" s="229">
        <f t="shared" si="1"/>
        <v>7.7087122013110596</v>
      </c>
    </row>
    <row r="22" spans="1:16" ht="13" customHeight="1" x14ac:dyDescent="0.25">
      <c r="A22" s="307" t="s">
        <v>250</v>
      </c>
      <c r="B22" s="7">
        <f>'General Information - 2012'!J21</f>
        <v>7526</v>
      </c>
      <c r="C22" s="7"/>
      <c r="D22" s="22">
        <v>162394</v>
      </c>
      <c r="E22" s="22">
        <v>55432</v>
      </c>
      <c r="F22" s="22">
        <v>217826</v>
      </c>
      <c r="G22" s="113">
        <f>F22/'Operating Expenditures 2 - 2010'!O22</f>
        <v>0.68555224744915622</v>
      </c>
      <c r="H22" s="24">
        <f t="shared" si="0"/>
        <v>28.943130480999201</v>
      </c>
      <c r="I22" s="22">
        <v>12365</v>
      </c>
      <c r="J22" s="22">
        <v>314</v>
      </c>
      <c r="K22" s="22">
        <v>3000</v>
      </c>
      <c r="L22" s="22">
        <v>2528</v>
      </c>
      <c r="M22" s="22">
        <v>0</v>
      </c>
      <c r="N22" s="22">
        <v>18207</v>
      </c>
      <c r="O22" s="113">
        <f>N22/'Operating Expenditures 2 - 2010'!O22</f>
        <v>5.7301928003575274E-2</v>
      </c>
      <c r="P22" s="229">
        <f t="shared" si="1"/>
        <v>2.419213393568961</v>
      </c>
    </row>
    <row r="23" spans="1:16" ht="13" customHeight="1" x14ac:dyDescent="0.25">
      <c r="A23" s="307" t="s">
        <v>251</v>
      </c>
      <c r="B23" s="7">
        <f>'General Information - 2012'!J22</f>
        <v>33710</v>
      </c>
      <c r="C23" s="7"/>
      <c r="D23" s="22">
        <v>327945</v>
      </c>
      <c r="E23" s="22">
        <v>114426</v>
      </c>
      <c r="F23" s="22">
        <v>442371</v>
      </c>
      <c r="G23" s="113">
        <f>F23/'Operating Expenditures 2 - 2010'!O23</f>
        <v>0.62701322852190089</v>
      </c>
      <c r="H23" s="24">
        <f t="shared" si="0"/>
        <v>13.12284188668051</v>
      </c>
      <c r="I23" s="22">
        <v>45974</v>
      </c>
      <c r="J23" s="22">
        <v>4647</v>
      </c>
      <c r="K23" s="22">
        <v>5193</v>
      </c>
      <c r="L23" s="22">
        <v>4168</v>
      </c>
      <c r="M23" s="22">
        <v>0</v>
      </c>
      <c r="N23" s="22">
        <v>59982</v>
      </c>
      <c r="O23" s="113">
        <f>N23/'Operating Expenditures 2 - 2010'!O23</f>
        <v>8.5018022142501787E-2</v>
      </c>
      <c r="P23" s="229">
        <f t="shared" si="1"/>
        <v>1.7793533076238506</v>
      </c>
    </row>
    <row r="24" spans="1:16" ht="13" customHeight="1" x14ac:dyDescent="0.25">
      <c r="A24" s="307" t="s">
        <v>252</v>
      </c>
      <c r="B24" s="7">
        <f>'General Information - 2012'!J23</f>
        <v>20561</v>
      </c>
      <c r="C24" s="7"/>
      <c r="D24" s="22">
        <v>292256</v>
      </c>
      <c r="E24" s="22">
        <v>56074</v>
      </c>
      <c r="F24" s="22">
        <v>348330</v>
      </c>
      <c r="G24" s="113">
        <f>F24/'Operating Expenditures 2 - 2010'!O24</f>
        <v>0.68255165724475098</v>
      </c>
      <c r="H24" s="24">
        <f t="shared" si="0"/>
        <v>16.941296629541366</v>
      </c>
      <c r="I24" s="22">
        <v>33105</v>
      </c>
      <c r="J24" s="22">
        <v>2688</v>
      </c>
      <c r="K24" s="22">
        <v>1445</v>
      </c>
      <c r="L24" s="22">
        <v>10383</v>
      </c>
      <c r="M24" s="22">
        <v>190</v>
      </c>
      <c r="N24" s="22">
        <v>47811</v>
      </c>
      <c r="O24" s="113">
        <f>N24/'Operating Expenditures 2 - 2010'!O24</f>
        <v>9.3685520295492181E-2</v>
      </c>
      <c r="P24" s="229">
        <f t="shared" si="1"/>
        <v>2.3253246437430084</v>
      </c>
    </row>
    <row r="25" spans="1:16" ht="13" customHeight="1" x14ac:dyDescent="0.25">
      <c r="A25" s="307" t="s">
        <v>253</v>
      </c>
      <c r="B25" s="7">
        <f>'General Information - 2012'!J24</f>
        <v>22068</v>
      </c>
      <c r="C25" s="7"/>
      <c r="D25" s="22">
        <v>260269</v>
      </c>
      <c r="E25" s="22">
        <v>31159</v>
      </c>
      <c r="F25" s="22">
        <v>291428</v>
      </c>
      <c r="G25" s="113">
        <f>F25/'Operating Expenditures 2 - 2010'!O25</f>
        <v>0.59594168757578914</v>
      </c>
      <c r="H25" s="24">
        <f t="shared" si="0"/>
        <v>13.205909008519123</v>
      </c>
      <c r="I25" s="22">
        <v>28040</v>
      </c>
      <c r="J25" s="22">
        <v>2678</v>
      </c>
      <c r="K25" s="22">
        <v>5946</v>
      </c>
      <c r="L25" s="22">
        <v>15793</v>
      </c>
      <c r="M25" s="22">
        <v>0</v>
      </c>
      <c r="N25" s="22">
        <v>52457</v>
      </c>
      <c r="O25" s="113">
        <f>N25/'Operating Expenditures 2 - 2010'!O25</f>
        <v>0.10726942196756377</v>
      </c>
      <c r="P25" s="229">
        <f t="shared" si="1"/>
        <v>2.3770618089541418</v>
      </c>
    </row>
    <row r="26" spans="1:16" ht="13" customHeight="1" x14ac:dyDescent="0.25">
      <c r="A26" s="307" t="s">
        <v>41</v>
      </c>
      <c r="B26" s="7">
        <f>'General Information - 2012'!J25</f>
        <v>73999</v>
      </c>
      <c r="C26" s="7"/>
      <c r="D26" s="22">
        <v>845787</v>
      </c>
      <c r="E26" s="22">
        <v>341426</v>
      </c>
      <c r="F26" s="22">
        <v>1187213</v>
      </c>
      <c r="G26" s="113">
        <f>F26/'Operating Expenditures 2 - 2010'!O26</f>
        <v>0.60999148117586488</v>
      </c>
      <c r="H26" s="24">
        <f t="shared" si="0"/>
        <v>16.043635724807093</v>
      </c>
      <c r="I26" s="22">
        <v>118926</v>
      </c>
      <c r="J26" s="22">
        <v>13657</v>
      </c>
      <c r="K26" s="22">
        <v>30100</v>
      </c>
      <c r="L26" s="22">
        <v>31795</v>
      </c>
      <c r="M26" s="22">
        <v>0</v>
      </c>
      <c r="N26" s="22">
        <v>194478</v>
      </c>
      <c r="O26" s="113">
        <f>N26/'Operating Expenditures 2 - 2010'!O26</f>
        <v>9.9923032578079801E-2</v>
      </c>
      <c r="P26" s="229">
        <f t="shared" si="1"/>
        <v>2.6281165961702184</v>
      </c>
    </row>
    <row r="27" spans="1:16" ht="13" customHeight="1" x14ac:dyDescent="0.25">
      <c r="A27" s="307" t="s">
        <v>254</v>
      </c>
      <c r="B27" s="7">
        <f>'General Information - 2012'!J26</f>
        <v>33228</v>
      </c>
      <c r="C27" s="7"/>
      <c r="D27" s="22">
        <v>821294</v>
      </c>
      <c r="E27" s="22">
        <v>241926</v>
      </c>
      <c r="F27" s="22">
        <v>1063220</v>
      </c>
      <c r="G27" s="113">
        <f>F27/'Operating Expenditures 2 - 2010'!O27</f>
        <v>0.62822727076665097</v>
      </c>
      <c r="H27" s="24">
        <f t="shared" si="0"/>
        <v>31.997712772360661</v>
      </c>
      <c r="I27" s="22">
        <v>89098</v>
      </c>
      <c r="J27" s="22">
        <v>18772</v>
      </c>
      <c r="K27" s="22">
        <v>20607</v>
      </c>
      <c r="L27" s="22">
        <v>22809</v>
      </c>
      <c r="M27" s="22">
        <v>0</v>
      </c>
      <c r="N27" s="22">
        <v>151286</v>
      </c>
      <c r="O27" s="113">
        <f>N27/'Operating Expenditures 2 - 2010'!O27</f>
        <v>8.9390710187170624E-2</v>
      </c>
      <c r="P27" s="229">
        <f t="shared" si="1"/>
        <v>4.552967376911039</v>
      </c>
    </row>
    <row r="28" spans="1:16" ht="13" customHeight="1" x14ac:dyDescent="0.25">
      <c r="A28" s="307" t="s">
        <v>42</v>
      </c>
      <c r="B28" s="7">
        <f>'General Information - 2012'!J27</f>
        <v>16216</v>
      </c>
      <c r="C28" s="7"/>
      <c r="D28" s="22">
        <v>477111</v>
      </c>
      <c r="E28" s="22">
        <v>210665</v>
      </c>
      <c r="F28" s="22">
        <v>687776</v>
      </c>
      <c r="G28" s="113">
        <f>F28/'Operating Expenditures 2 - 2010'!O28</f>
        <v>0.3667671160849364</v>
      </c>
      <c r="H28" s="24">
        <f t="shared" si="0"/>
        <v>42.413418845584609</v>
      </c>
      <c r="I28" s="22">
        <v>129076</v>
      </c>
      <c r="J28" s="22">
        <v>7720</v>
      </c>
      <c r="K28" s="22">
        <v>26753</v>
      </c>
      <c r="L28" s="22">
        <v>34648</v>
      </c>
      <c r="M28" s="22">
        <v>200</v>
      </c>
      <c r="N28" s="22">
        <v>198397</v>
      </c>
      <c r="O28" s="113">
        <f>N28/'Operating Expenditures 2 - 2010'!O28</f>
        <v>0.10579824758337471</v>
      </c>
      <c r="P28" s="229">
        <f t="shared" si="1"/>
        <v>12.234644795263938</v>
      </c>
    </row>
    <row r="29" spans="1:16" ht="13" customHeight="1" x14ac:dyDescent="0.25">
      <c r="A29" s="307" t="s">
        <v>255</v>
      </c>
      <c r="B29" s="7">
        <f>'General Information - 2012'!J28</f>
        <v>31432</v>
      </c>
      <c r="C29" s="7"/>
      <c r="D29" s="22">
        <v>354207</v>
      </c>
      <c r="E29" s="22">
        <v>153087</v>
      </c>
      <c r="F29" s="22">
        <v>507294</v>
      </c>
      <c r="G29" s="113">
        <f>F29/'Operating Expenditures 2 - 2010'!O29</f>
        <v>0.55186601017803949</v>
      </c>
      <c r="H29" s="24">
        <f t="shared" si="0"/>
        <v>16.139412064138458</v>
      </c>
      <c r="I29" s="22">
        <v>67000</v>
      </c>
      <c r="J29" s="22">
        <v>10000</v>
      </c>
      <c r="K29" s="22">
        <v>5000</v>
      </c>
      <c r="L29" s="22">
        <v>10000</v>
      </c>
      <c r="M29" s="22">
        <v>47815</v>
      </c>
      <c r="N29" s="22">
        <v>139815</v>
      </c>
      <c r="O29" s="113">
        <f>N29/'Operating Expenditures 2 - 2010'!O29</f>
        <v>0.15209946542447297</v>
      </c>
      <c r="P29" s="229">
        <f t="shared" si="1"/>
        <v>4.4481738355815725</v>
      </c>
    </row>
    <row r="30" spans="1:16" ht="13" customHeight="1" x14ac:dyDescent="0.25">
      <c r="A30" s="307" t="s">
        <v>43</v>
      </c>
      <c r="B30" s="7">
        <f>'General Information - 2012'!J29</f>
        <v>433676</v>
      </c>
      <c r="C30" s="7"/>
      <c r="D30" s="22">
        <v>6164905</v>
      </c>
      <c r="E30" s="22">
        <v>2585081</v>
      </c>
      <c r="F30" s="22">
        <v>8749986</v>
      </c>
      <c r="G30" s="113">
        <f>F30/'Operating Expenditures 2 - 2010'!O30</f>
        <v>0.52166119607147354</v>
      </c>
      <c r="H30" s="24">
        <f t="shared" si="0"/>
        <v>20.176320571117607</v>
      </c>
      <c r="I30" s="22">
        <v>920117</v>
      </c>
      <c r="J30" s="22">
        <v>69979</v>
      </c>
      <c r="K30" s="22">
        <v>227970</v>
      </c>
      <c r="L30" s="22">
        <v>1001858</v>
      </c>
      <c r="M30" s="22">
        <v>14251</v>
      </c>
      <c r="N30" s="22">
        <v>2234175</v>
      </c>
      <c r="O30" s="113">
        <f>N30/'Operating Expenditures 2 - 2010'!O30</f>
        <v>0.13319820200089286</v>
      </c>
      <c r="P30" s="229">
        <f t="shared" si="1"/>
        <v>5.1517146441121939</v>
      </c>
    </row>
    <row r="31" spans="1:16" ht="13" customHeight="1" x14ac:dyDescent="0.25">
      <c r="A31" s="307" t="s">
        <v>256</v>
      </c>
      <c r="B31" s="7">
        <f>'General Information - 2012'!J30</f>
        <v>10415</v>
      </c>
      <c r="C31" s="7"/>
      <c r="D31" s="22">
        <v>113833</v>
      </c>
      <c r="E31" s="22">
        <v>36108</v>
      </c>
      <c r="F31" s="22">
        <v>149941</v>
      </c>
      <c r="G31" s="113">
        <f>F31/'Operating Expenditures 2 - 2010'!O31</f>
        <v>0.69015815443532058</v>
      </c>
      <c r="H31" s="24">
        <f t="shared" si="0"/>
        <v>14.396639462313971</v>
      </c>
      <c r="I31" s="22">
        <v>21832</v>
      </c>
      <c r="J31" s="22">
        <v>1987</v>
      </c>
      <c r="K31" s="22">
        <v>1555</v>
      </c>
      <c r="L31" s="22">
        <v>0</v>
      </c>
      <c r="M31" s="22">
        <v>0</v>
      </c>
      <c r="N31" s="22">
        <v>25374</v>
      </c>
      <c r="O31" s="113">
        <f>N31/'Operating Expenditures 2 - 2010'!O31</f>
        <v>0.11679309202047354</v>
      </c>
      <c r="P31" s="229">
        <f t="shared" si="1"/>
        <v>2.4362938070091213</v>
      </c>
    </row>
    <row r="32" spans="1:16" ht="13" customHeight="1" x14ac:dyDescent="0.25">
      <c r="A32" s="307" t="s">
        <v>68</v>
      </c>
      <c r="B32" s="7">
        <f>'General Information - 2012'!J31</f>
        <v>1201</v>
      </c>
      <c r="C32" s="7"/>
      <c r="D32" s="22">
        <v>20073</v>
      </c>
      <c r="E32" s="22">
        <v>1023</v>
      </c>
      <c r="F32" s="22">
        <v>21096</v>
      </c>
      <c r="G32" s="113">
        <f>F32/'Operating Expenditures 2 - 2010'!O32</f>
        <v>0.51942679864086272</v>
      </c>
      <c r="H32" s="24">
        <f t="shared" si="0"/>
        <v>17.565362198168192</v>
      </c>
      <c r="I32" s="22">
        <v>3600</v>
      </c>
      <c r="J32" s="22">
        <v>0</v>
      </c>
      <c r="K32" s="22">
        <v>0</v>
      </c>
      <c r="L32" s="22">
        <v>0</v>
      </c>
      <c r="M32" s="22">
        <v>0</v>
      </c>
      <c r="N32" s="22">
        <v>3600</v>
      </c>
      <c r="O32" s="113">
        <f>N32/'Operating Expenditures 2 - 2010'!O32</f>
        <v>8.8639385433594328E-2</v>
      </c>
      <c r="P32" s="229">
        <f t="shared" si="1"/>
        <v>2.9975020815986677</v>
      </c>
    </row>
    <row r="33" spans="1:16" ht="13" customHeight="1" x14ac:dyDescent="0.25">
      <c r="A33" s="307" t="s">
        <v>44</v>
      </c>
      <c r="B33" s="7">
        <f>'General Information - 2012'!J32</f>
        <v>227055</v>
      </c>
      <c r="C33" s="7"/>
      <c r="D33" s="22">
        <v>3246421</v>
      </c>
      <c r="E33" s="22">
        <v>999824</v>
      </c>
      <c r="F33" s="22">
        <v>4246245</v>
      </c>
      <c r="G33" s="113">
        <f>F33/'Operating Expenditures 2 - 2010'!O33</f>
        <v>0.55720239648817405</v>
      </c>
      <c r="H33" s="24">
        <f t="shared" si="0"/>
        <v>18.701393935390104</v>
      </c>
      <c r="I33" s="22">
        <v>423267</v>
      </c>
      <c r="J33" s="22">
        <v>21873</v>
      </c>
      <c r="K33" s="22">
        <v>129640</v>
      </c>
      <c r="L33" s="22">
        <v>272039</v>
      </c>
      <c r="M33" s="22">
        <v>0</v>
      </c>
      <c r="N33" s="22">
        <v>846819</v>
      </c>
      <c r="O33" s="113">
        <f>N33/'Operating Expenditures 2 - 2010'!O33</f>
        <v>0.11112160890191665</v>
      </c>
      <c r="P33" s="229">
        <f t="shared" si="1"/>
        <v>3.7295765343198783</v>
      </c>
    </row>
    <row r="34" spans="1:16" ht="13" customHeight="1" x14ac:dyDescent="0.25">
      <c r="A34" s="307" t="s">
        <v>45</v>
      </c>
      <c r="B34" s="7">
        <f>'General Information - 2012'!J33</f>
        <v>97029</v>
      </c>
      <c r="C34" s="7"/>
      <c r="D34" s="22">
        <v>1926826</v>
      </c>
      <c r="E34" s="22">
        <v>468832</v>
      </c>
      <c r="F34" s="22">
        <v>2395658</v>
      </c>
      <c r="G34" s="113">
        <f>F34/'Operating Expenditures 2 - 2010'!O34</f>
        <v>0.57492986342266494</v>
      </c>
      <c r="H34" s="24">
        <f t="shared" si="0"/>
        <v>24.690123571303424</v>
      </c>
      <c r="I34" s="22">
        <v>477463</v>
      </c>
      <c r="J34" s="22">
        <v>19749</v>
      </c>
      <c r="K34" s="22">
        <v>83955</v>
      </c>
      <c r="L34" s="22">
        <v>116959</v>
      </c>
      <c r="M34" s="22">
        <v>0</v>
      </c>
      <c r="N34" s="22">
        <v>698126</v>
      </c>
      <c r="O34" s="113">
        <f>N34/'Operating Expenditures 2 - 2010'!O34</f>
        <v>0.16754206394727938</v>
      </c>
      <c r="P34" s="229">
        <f t="shared" si="1"/>
        <v>7.195024168032238</v>
      </c>
    </row>
    <row r="35" spans="1:16" ht="13" customHeight="1" x14ac:dyDescent="0.25">
      <c r="A35" s="307" t="s">
        <v>46</v>
      </c>
      <c r="B35" s="7">
        <f>'General Information - 2012'!J34</f>
        <v>14927</v>
      </c>
      <c r="C35" s="7"/>
      <c r="D35" s="22">
        <v>181691</v>
      </c>
      <c r="E35" s="22">
        <v>91619</v>
      </c>
      <c r="F35" s="22">
        <v>273310</v>
      </c>
      <c r="G35" s="113">
        <f>F35/'Operating Expenditures 2 - 2010'!O35</f>
        <v>0.67177092294457419</v>
      </c>
      <c r="H35" s="24">
        <f t="shared" si="0"/>
        <v>18.309774234608426</v>
      </c>
      <c r="I35" s="22">
        <v>25958</v>
      </c>
      <c r="J35" s="22">
        <v>3830</v>
      </c>
      <c r="K35" s="22">
        <v>4149</v>
      </c>
      <c r="L35" s="22">
        <v>5577</v>
      </c>
      <c r="M35" s="22">
        <v>0</v>
      </c>
      <c r="N35" s="22">
        <v>39514</v>
      </c>
      <c r="O35" s="113">
        <f>N35/'Operating Expenditures 2 - 2010'!O35</f>
        <v>9.7121789357256974E-2</v>
      </c>
      <c r="P35" s="229">
        <f t="shared" si="1"/>
        <v>2.6471494607087829</v>
      </c>
    </row>
    <row r="36" spans="1:16" ht="13" customHeight="1" x14ac:dyDescent="0.25">
      <c r="A36" s="307" t="s">
        <v>47</v>
      </c>
      <c r="B36" s="7">
        <f>'General Information - 2012'!J35</f>
        <v>46953</v>
      </c>
      <c r="C36" s="7"/>
      <c r="D36" s="22">
        <v>905110</v>
      </c>
      <c r="E36" s="22">
        <v>387029</v>
      </c>
      <c r="F36" s="22">
        <v>1292139</v>
      </c>
      <c r="G36" s="113">
        <f>F36/'Operating Expenditures 2 - 2010'!O36</f>
        <v>0.58360560815370122</v>
      </c>
      <c r="H36" s="24">
        <f t="shared" si="0"/>
        <v>27.519838987924093</v>
      </c>
      <c r="I36" s="22">
        <v>166649</v>
      </c>
      <c r="J36" s="22">
        <v>20666</v>
      </c>
      <c r="K36" s="22">
        <v>24200</v>
      </c>
      <c r="L36" s="22">
        <v>37094</v>
      </c>
      <c r="M36" s="22">
        <v>1498</v>
      </c>
      <c r="N36" s="22">
        <v>250107</v>
      </c>
      <c r="O36" s="113">
        <f>N36/'Operating Expenditures 2 - 2010'!O36</f>
        <v>0.11296296129015357</v>
      </c>
      <c r="P36" s="229">
        <f t="shared" si="1"/>
        <v>5.3267522841990926</v>
      </c>
    </row>
    <row r="37" spans="1:16" ht="13" customHeight="1" x14ac:dyDescent="0.25">
      <c r="A37" s="307" t="s">
        <v>257</v>
      </c>
      <c r="B37" s="7">
        <f>'General Information - 2012'!J36</f>
        <v>131942</v>
      </c>
      <c r="C37" s="7"/>
      <c r="D37" s="22">
        <v>1901061</v>
      </c>
      <c r="E37" s="22">
        <v>485607</v>
      </c>
      <c r="F37" s="22">
        <v>2386668</v>
      </c>
      <c r="G37" s="113">
        <f>F37/'Operating Expenditures 2 - 2010'!O37</f>
        <v>0.62259983982845468</v>
      </c>
      <c r="H37" s="24">
        <f t="shared" si="0"/>
        <v>18.088766276091011</v>
      </c>
      <c r="I37" s="22">
        <v>324615</v>
      </c>
      <c r="J37" s="22">
        <v>9323</v>
      </c>
      <c r="K37" s="22">
        <v>61859</v>
      </c>
      <c r="L37" s="22">
        <v>80399</v>
      </c>
      <c r="M37" s="22">
        <v>37658</v>
      </c>
      <c r="N37" s="22">
        <v>513854</v>
      </c>
      <c r="O37" s="113">
        <f>N37/'Operating Expenditures 2 - 2010'!O37</f>
        <v>0.13404688800252518</v>
      </c>
      <c r="P37" s="229">
        <f t="shared" si="1"/>
        <v>3.8945445726152399</v>
      </c>
    </row>
    <row r="38" spans="1:16" ht="13" customHeight="1" x14ac:dyDescent="0.25">
      <c r="A38" s="307" t="s">
        <v>48</v>
      </c>
      <c r="B38" s="7">
        <f>'General Information - 2012'!J37</f>
        <v>12154</v>
      </c>
      <c r="C38" s="7"/>
      <c r="D38" s="22">
        <v>140268</v>
      </c>
      <c r="E38" s="22">
        <v>4562</v>
      </c>
      <c r="F38" s="22">
        <v>144830</v>
      </c>
      <c r="G38" s="113">
        <f>F38/'Operating Expenditures 2 - 2010'!O38</f>
        <v>0.32517349846090982</v>
      </c>
      <c r="H38" s="24">
        <f t="shared" si="0"/>
        <v>11.916241566562448</v>
      </c>
      <c r="I38" s="22">
        <v>25000</v>
      </c>
      <c r="J38" s="22">
        <v>5400</v>
      </c>
      <c r="K38" s="22">
        <v>500</v>
      </c>
      <c r="L38" s="22">
        <v>16000</v>
      </c>
      <c r="M38" s="22">
        <v>0</v>
      </c>
      <c r="N38" s="22">
        <v>46900</v>
      </c>
      <c r="O38" s="113">
        <f>N38/'Operating Expenditures 2 - 2010'!O38</f>
        <v>0.10530026291387606</v>
      </c>
      <c r="P38" s="229">
        <f t="shared" si="1"/>
        <v>3.8588119137732435</v>
      </c>
    </row>
    <row r="39" spans="1:16" ht="13" customHeight="1" x14ac:dyDescent="0.25">
      <c r="A39" s="307" t="s">
        <v>49</v>
      </c>
      <c r="B39" s="7">
        <f>'General Information - 2012'!J38</f>
        <v>27559</v>
      </c>
      <c r="C39" s="7"/>
      <c r="D39" s="22">
        <v>201532</v>
      </c>
      <c r="E39" s="22">
        <v>52492</v>
      </c>
      <c r="F39" s="22">
        <v>254024</v>
      </c>
      <c r="G39" s="113">
        <f>F39/'Operating Expenditures 2 - 2010'!O39</f>
        <v>0.56210570571899587</v>
      </c>
      <c r="H39" s="24">
        <f t="shared" si="0"/>
        <v>9.2174607206357262</v>
      </c>
      <c r="I39" s="22">
        <v>36638</v>
      </c>
      <c r="J39" s="22">
        <v>657</v>
      </c>
      <c r="K39" s="22">
        <v>3400</v>
      </c>
      <c r="L39" s="22">
        <v>1312</v>
      </c>
      <c r="M39" s="22">
        <v>11600</v>
      </c>
      <c r="N39" s="22">
        <v>53607</v>
      </c>
      <c r="O39" s="113">
        <f>N39/'Operating Expenditures 2 - 2010'!O39</f>
        <v>0.11862186473119946</v>
      </c>
      <c r="P39" s="229">
        <f t="shared" si="1"/>
        <v>1.9451721760586378</v>
      </c>
    </row>
    <row r="40" spans="1:16" ht="13" customHeight="1" x14ac:dyDescent="0.25">
      <c r="A40" s="307" t="s">
        <v>50</v>
      </c>
      <c r="B40" s="7">
        <f>'General Information - 2012'!J39</f>
        <v>12303</v>
      </c>
      <c r="C40" s="7"/>
      <c r="D40" s="22">
        <v>82293</v>
      </c>
      <c r="E40" s="22" t="s">
        <v>281</v>
      </c>
      <c r="F40" s="22">
        <v>82293</v>
      </c>
      <c r="G40" s="113">
        <f>F40/'Operating Expenditures 2 - 2010'!O40</f>
        <v>0.70039576152176686</v>
      </c>
      <c r="H40" s="24">
        <f t="shared" si="0"/>
        <v>6.688856376493538</v>
      </c>
      <c r="I40" s="22">
        <v>13088</v>
      </c>
      <c r="J40" s="22">
        <v>1257</v>
      </c>
      <c r="K40" s="22">
        <v>0</v>
      </c>
      <c r="L40" s="22">
        <v>0</v>
      </c>
      <c r="M40" s="22">
        <v>0</v>
      </c>
      <c r="N40" s="22">
        <v>14345</v>
      </c>
      <c r="O40" s="113">
        <f>N40/'Operating Expenditures 2 - 2010'!O40</f>
        <v>0.1220903017149666</v>
      </c>
      <c r="P40" s="229">
        <f t="shared" si="1"/>
        <v>1.1659757782654636</v>
      </c>
    </row>
    <row r="41" spans="1:16" ht="13" customHeight="1" x14ac:dyDescent="0.25">
      <c r="A41" s="307" t="s">
        <v>51</v>
      </c>
      <c r="B41" s="7">
        <f>'General Information - 2012'!J40</f>
        <v>39436</v>
      </c>
      <c r="C41" s="7"/>
      <c r="D41" s="22">
        <v>749041</v>
      </c>
      <c r="E41" s="22">
        <v>319120</v>
      </c>
      <c r="F41" s="22">
        <v>1068161</v>
      </c>
      <c r="G41" s="113">
        <f>F41/'Operating Expenditures 2 - 2010'!O41</f>
        <v>0.67618436287142591</v>
      </c>
      <c r="H41" s="24">
        <f t="shared" si="0"/>
        <v>27.085936707576835</v>
      </c>
      <c r="I41" s="22">
        <v>77447</v>
      </c>
      <c r="J41" s="22">
        <v>9163</v>
      </c>
      <c r="K41" s="22">
        <v>49262</v>
      </c>
      <c r="L41" s="22">
        <v>64256</v>
      </c>
      <c r="M41" s="22">
        <v>0</v>
      </c>
      <c r="N41" s="22">
        <v>200128</v>
      </c>
      <c r="O41" s="113">
        <f>N41/'Operating Expenditures 2 - 2010'!O41</f>
        <v>0.12668822787270154</v>
      </c>
      <c r="P41" s="229">
        <f t="shared" si="1"/>
        <v>5.0747540318490723</v>
      </c>
    </row>
    <row r="42" spans="1:16" ht="13" customHeight="1" x14ac:dyDescent="0.25">
      <c r="A42" s="307" t="s">
        <v>258</v>
      </c>
      <c r="B42" s="7">
        <f>'General Information - 2012'!J41</f>
        <v>369250</v>
      </c>
      <c r="C42" s="7"/>
      <c r="D42" s="22">
        <v>5663862</v>
      </c>
      <c r="E42" s="22">
        <v>2598148</v>
      </c>
      <c r="F42" s="22">
        <v>8262010</v>
      </c>
      <c r="G42" s="113">
        <f>F42/'Operating Expenditures 2 - 2010'!O42</f>
        <v>0.75213496099681521</v>
      </c>
      <c r="H42" s="24">
        <f t="shared" si="0"/>
        <v>22.375111712931616</v>
      </c>
      <c r="I42" s="22">
        <v>992258</v>
      </c>
      <c r="J42" s="22">
        <v>56618</v>
      </c>
      <c r="K42" s="22">
        <v>45608</v>
      </c>
      <c r="L42" s="22">
        <v>253335</v>
      </c>
      <c r="M42" s="22">
        <v>125126</v>
      </c>
      <c r="N42" s="22">
        <v>1472945</v>
      </c>
      <c r="O42" s="113">
        <f>N42/'Operating Expenditures 2 - 2010'!O42</f>
        <v>0.13409006163457246</v>
      </c>
      <c r="P42" s="229">
        <f t="shared" si="1"/>
        <v>3.9890182802979011</v>
      </c>
    </row>
    <row r="43" spans="1:16" ht="13" customHeight="1" x14ac:dyDescent="0.25">
      <c r="A43" s="307" t="s">
        <v>259</v>
      </c>
      <c r="B43" s="7">
        <f>'General Information - 2012'!J42</f>
        <v>77005</v>
      </c>
      <c r="C43" s="7"/>
      <c r="D43" s="22">
        <v>156743</v>
      </c>
      <c r="E43" s="22">
        <v>31953</v>
      </c>
      <c r="F43" s="22">
        <v>188696</v>
      </c>
      <c r="G43" s="113">
        <f>F43/'Operating Expenditures 2 - 2010'!O43</f>
        <v>0.40024435149283488</v>
      </c>
      <c r="H43" s="24">
        <f t="shared" si="0"/>
        <v>2.4504382832283618</v>
      </c>
      <c r="I43" s="22">
        <v>45200</v>
      </c>
      <c r="J43" s="22">
        <v>4980</v>
      </c>
      <c r="K43" s="22">
        <v>48500</v>
      </c>
      <c r="L43" s="22">
        <v>3952</v>
      </c>
      <c r="M43" s="22">
        <v>16910</v>
      </c>
      <c r="N43" s="22">
        <v>119542</v>
      </c>
      <c r="O43" s="113">
        <f>N43/'Operating Expenditures 2 - 2010'!O43</f>
        <v>0.25356133816380033</v>
      </c>
      <c r="P43" s="229">
        <f t="shared" si="1"/>
        <v>1.5523927017726122</v>
      </c>
    </row>
    <row r="44" spans="1:16" ht="13" customHeight="1" x14ac:dyDescent="0.25">
      <c r="A44" s="307" t="s">
        <v>69</v>
      </c>
      <c r="B44" s="7">
        <f>'General Information - 2012'!J43</f>
        <v>155363</v>
      </c>
      <c r="C44" s="7"/>
      <c r="D44" s="22">
        <v>3135990</v>
      </c>
      <c r="E44" s="22">
        <v>1037741</v>
      </c>
      <c r="F44" s="22">
        <v>4173731</v>
      </c>
      <c r="G44" s="113">
        <f>F44/'Operating Expenditures 2 - 2010'!O44</f>
        <v>0.62852302027335738</v>
      </c>
      <c r="H44" s="24">
        <f t="shared" si="0"/>
        <v>26.864382124444045</v>
      </c>
      <c r="I44" s="22">
        <v>338839</v>
      </c>
      <c r="J44" s="22">
        <v>91793</v>
      </c>
      <c r="K44" s="22">
        <v>15000</v>
      </c>
      <c r="L44" s="22">
        <v>159559</v>
      </c>
      <c r="M44" s="22">
        <v>1635</v>
      </c>
      <c r="N44" s="22">
        <v>606826</v>
      </c>
      <c r="O44" s="113">
        <f>N44/'Operating Expenditures 2 - 2010'!O44</f>
        <v>9.1382053682999786E-2</v>
      </c>
      <c r="P44" s="229">
        <f t="shared" si="1"/>
        <v>3.9058591814009769</v>
      </c>
    </row>
    <row r="45" spans="1:16" ht="13" customHeight="1" x14ac:dyDescent="0.25">
      <c r="A45" s="307" t="s">
        <v>260</v>
      </c>
      <c r="B45" s="7">
        <f>'General Information - 2012'!J44</f>
        <v>23921</v>
      </c>
      <c r="C45" s="7"/>
      <c r="D45" s="22">
        <v>421994</v>
      </c>
      <c r="E45" s="22">
        <v>45003</v>
      </c>
      <c r="F45" s="22">
        <v>466997</v>
      </c>
      <c r="G45" s="113">
        <f>F45/'Operating Expenditures 2 - 2010'!O45</f>
        <v>0.66389685791378672</v>
      </c>
      <c r="H45" s="24">
        <f t="shared" si="0"/>
        <v>19.522469796413194</v>
      </c>
      <c r="I45" s="22">
        <v>80000</v>
      </c>
      <c r="J45" s="22">
        <v>5000</v>
      </c>
      <c r="K45" s="22">
        <v>0</v>
      </c>
      <c r="L45" s="22">
        <v>10000</v>
      </c>
      <c r="M45" s="22">
        <v>0</v>
      </c>
      <c r="N45" s="22">
        <v>95000</v>
      </c>
      <c r="O45" s="113">
        <f>N45/'Operating Expenditures 2 - 2010'!O45</f>
        <v>0.13505483226189832</v>
      </c>
      <c r="P45" s="229">
        <f t="shared" si="1"/>
        <v>3.9714058776806991</v>
      </c>
    </row>
    <row r="46" spans="1:16" ht="13" customHeight="1" x14ac:dyDescent="0.25">
      <c r="A46" s="307" t="s">
        <v>52</v>
      </c>
      <c r="B46" s="7">
        <f>'General Information - 2012'!J45</f>
        <v>22726</v>
      </c>
      <c r="C46" s="7"/>
      <c r="D46" s="22">
        <v>476365</v>
      </c>
      <c r="E46" s="22">
        <v>128399</v>
      </c>
      <c r="F46" s="22">
        <v>604764</v>
      </c>
      <c r="G46" s="113">
        <f>F46/'Operating Expenditures 2 - 2010'!O46</f>
        <v>0.52187014600807702</v>
      </c>
      <c r="H46" s="24">
        <f t="shared" si="0"/>
        <v>26.611106221948429</v>
      </c>
      <c r="I46" s="22">
        <v>145075</v>
      </c>
      <c r="J46" s="22">
        <v>6231</v>
      </c>
      <c r="K46" s="22">
        <v>45215</v>
      </c>
      <c r="L46" s="22">
        <v>12486</v>
      </c>
      <c r="M46" s="22">
        <v>4521</v>
      </c>
      <c r="N46" s="22">
        <v>213528</v>
      </c>
      <c r="O46" s="113">
        <f>N46/'Operating Expenditures 2 - 2010'!O46</f>
        <v>0.18426012219115667</v>
      </c>
      <c r="P46" s="229">
        <f t="shared" si="1"/>
        <v>9.3957581624570974</v>
      </c>
    </row>
    <row r="47" spans="1:16" ht="13" customHeight="1" x14ac:dyDescent="0.25">
      <c r="A47" s="307" t="s">
        <v>53</v>
      </c>
      <c r="B47" s="7">
        <f>'General Information - 2012'!J46</f>
        <v>132373</v>
      </c>
      <c r="C47" s="7"/>
      <c r="D47" s="22">
        <v>2115466</v>
      </c>
      <c r="E47" s="22">
        <v>445927</v>
      </c>
      <c r="F47" s="22">
        <v>2561393</v>
      </c>
      <c r="G47" s="113">
        <f>F47/'Operating Expenditures 2 - 2010'!O47</f>
        <v>0.604688699202788</v>
      </c>
      <c r="H47" s="24">
        <f t="shared" si="0"/>
        <v>19.349814539218723</v>
      </c>
      <c r="I47" s="22">
        <v>265690</v>
      </c>
      <c r="J47" s="22">
        <v>22138</v>
      </c>
      <c r="K47" s="22">
        <v>19991</v>
      </c>
      <c r="L47" s="22">
        <v>70926</v>
      </c>
      <c r="M47" s="22">
        <v>5053</v>
      </c>
      <c r="N47" s="22">
        <v>383798</v>
      </c>
      <c r="O47" s="113">
        <f>N47/'Operating Expenditures 2 - 2010'!O47</f>
        <v>9.0606288600238866E-2</v>
      </c>
      <c r="P47" s="229">
        <f t="shared" si="1"/>
        <v>2.8993676958292101</v>
      </c>
    </row>
    <row r="48" spans="1:16" ht="13" customHeight="1" x14ac:dyDescent="0.25">
      <c r="A48" s="307" t="s">
        <v>261</v>
      </c>
      <c r="B48" s="7">
        <f>'General Information - 2012'!J47</f>
        <v>8983</v>
      </c>
      <c r="C48" s="7"/>
      <c r="D48" s="22">
        <v>139473</v>
      </c>
      <c r="E48" s="22">
        <v>30259</v>
      </c>
      <c r="F48" s="22">
        <v>169732</v>
      </c>
      <c r="G48" s="113">
        <f>F48/'Operating Expenditures 2 - 2010'!O48</f>
        <v>0.4936466249603732</v>
      </c>
      <c r="H48" s="24">
        <f t="shared" si="0"/>
        <v>18.894801291328065</v>
      </c>
      <c r="I48" s="22">
        <v>15888</v>
      </c>
      <c r="J48" s="22">
        <v>2080</v>
      </c>
      <c r="K48" s="22">
        <v>0</v>
      </c>
      <c r="L48" s="22">
        <v>980</v>
      </c>
      <c r="M48" s="22">
        <v>0</v>
      </c>
      <c r="N48" s="22">
        <v>18948</v>
      </c>
      <c r="O48" s="113">
        <f>N48/'Operating Expenditures 2 - 2010'!O48</f>
        <v>5.5108148432523929E-2</v>
      </c>
      <c r="P48" s="229">
        <f t="shared" si="1"/>
        <v>2.109317599910943</v>
      </c>
    </row>
    <row r="49" spans="1:16" ht="13" customHeight="1" x14ac:dyDescent="0.25">
      <c r="A49" s="307" t="s">
        <v>54</v>
      </c>
      <c r="B49" s="7">
        <f>'General Information - 2012'!J48</f>
        <v>20921</v>
      </c>
      <c r="C49" s="7"/>
      <c r="D49" s="22">
        <v>321174</v>
      </c>
      <c r="E49" s="22">
        <v>55000</v>
      </c>
      <c r="F49" s="22">
        <v>376174</v>
      </c>
      <c r="G49" s="113">
        <f>F49/'Operating Expenditures 2 - 2010'!O49</f>
        <v>0.55373450702152094</v>
      </c>
      <c r="H49" s="24">
        <f t="shared" si="0"/>
        <v>17.980689259595621</v>
      </c>
      <c r="I49" s="22">
        <v>46085</v>
      </c>
      <c r="J49" s="22">
        <v>4514</v>
      </c>
      <c r="K49" s="22">
        <v>3000</v>
      </c>
      <c r="L49" s="22">
        <v>17697</v>
      </c>
      <c r="M49" s="22">
        <v>2228</v>
      </c>
      <c r="N49" s="22">
        <v>73524</v>
      </c>
      <c r="O49" s="113">
        <f>N49/'Operating Expenditures 2 - 2010'!O49</f>
        <v>0.10822857479318161</v>
      </c>
      <c r="P49" s="229">
        <f t="shared" si="1"/>
        <v>3.5143635581473163</v>
      </c>
    </row>
    <row r="50" spans="1:16" ht="13" customHeight="1" x14ac:dyDescent="0.25">
      <c r="A50" s="307" t="s">
        <v>262</v>
      </c>
      <c r="B50" s="7">
        <f>'General Information - 2012'!J49</f>
        <v>24325</v>
      </c>
      <c r="C50" s="7"/>
      <c r="D50" s="22">
        <v>240831</v>
      </c>
      <c r="E50" s="22">
        <v>37529</v>
      </c>
      <c r="F50" s="22">
        <v>278360</v>
      </c>
      <c r="G50" s="113">
        <f>F50/'Operating Expenditures 2 - 2010'!O50</f>
        <v>0.55320493583768737</v>
      </c>
      <c r="H50" s="24">
        <f t="shared" si="0"/>
        <v>11.443371017471737</v>
      </c>
      <c r="I50" s="22">
        <v>37068</v>
      </c>
      <c r="J50" s="22">
        <v>6814</v>
      </c>
      <c r="K50" s="22">
        <v>6348</v>
      </c>
      <c r="L50" s="22">
        <v>14569</v>
      </c>
      <c r="M50" s="22">
        <v>280</v>
      </c>
      <c r="N50" s="22">
        <v>65079</v>
      </c>
      <c r="O50" s="113">
        <f>N50/'Operating Expenditures 2 - 2010'!O50</f>
        <v>0.12933619779918398</v>
      </c>
      <c r="P50" s="229">
        <f t="shared" si="1"/>
        <v>2.6753956834532375</v>
      </c>
    </row>
    <row r="51" spans="1:16" ht="13" customHeight="1" x14ac:dyDescent="0.25">
      <c r="A51" s="307" t="s">
        <v>263</v>
      </c>
      <c r="B51" s="7">
        <f>'General Information - 2012'!J50</f>
        <v>257093</v>
      </c>
      <c r="C51" s="7"/>
      <c r="D51" s="22">
        <v>6424366</v>
      </c>
      <c r="E51" s="22">
        <v>1517858</v>
      </c>
      <c r="F51" s="22">
        <v>7942224</v>
      </c>
      <c r="G51" s="113">
        <f>F51/'Operating Expenditures 2 - 2010'!O51</f>
        <v>0.53407543202605778</v>
      </c>
      <c r="H51" s="24">
        <f t="shared" si="0"/>
        <v>30.892416362950371</v>
      </c>
      <c r="I51" s="22">
        <v>725872</v>
      </c>
      <c r="J51" s="22">
        <v>152827</v>
      </c>
      <c r="K51" s="22">
        <v>217382</v>
      </c>
      <c r="L51" s="22">
        <v>244273</v>
      </c>
      <c r="M51" s="22">
        <v>0</v>
      </c>
      <c r="N51" s="22">
        <v>1340354</v>
      </c>
      <c r="O51" s="113">
        <f>N51/'Operating Expenditures 2 - 2010'!O51</f>
        <v>9.013220246845903E-2</v>
      </c>
      <c r="P51" s="229">
        <f t="shared" si="1"/>
        <v>5.2134986172318962</v>
      </c>
    </row>
    <row r="52" spans="1:16" ht="13" customHeight="1" x14ac:dyDescent="0.25">
      <c r="A52" s="307" t="s">
        <v>55</v>
      </c>
      <c r="B52" s="7">
        <f>'General Information - 2012'!J51</f>
        <v>4318</v>
      </c>
      <c r="C52" s="7"/>
      <c r="D52" s="22">
        <v>62252</v>
      </c>
      <c r="E52" s="22">
        <v>6018</v>
      </c>
      <c r="F52" s="22">
        <v>68270</v>
      </c>
      <c r="G52" s="113">
        <f>F52/'Operating Expenditures 2 - 2010'!O52</f>
        <v>0.38916472378824241</v>
      </c>
      <c r="H52" s="24">
        <f t="shared" si="0"/>
        <v>15.810560444650301</v>
      </c>
      <c r="I52" s="22">
        <v>9833</v>
      </c>
      <c r="J52" s="22">
        <v>0</v>
      </c>
      <c r="K52" s="22">
        <v>1936</v>
      </c>
      <c r="L52" s="22">
        <v>1248</v>
      </c>
      <c r="M52" s="22">
        <v>0</v>
      </c>
      <c r="N52" s="22">
        <v>13017</v>
      </c>
      <c r="O52" s="113">
        <f>N52/'Operating Expenditures 2 - 2010'!O52</f>
        <v>7.4201804739293262E-2</v>
      </c>
      <c r="P52" s="229">
        <f t="shared" si="1"/>
        <v>3.0145900880037053</v>
      </c>
    </row>
    <row r="53" spans="1:16" ht="13" customHeight="1" x14ac:dyDescent="0.25">
      <c r="A53" s="307" t="s">
        <v>56</v>
      </c>
      <c r="B53" s="7">
        <f>'General Information - 2012'!J52</f>
        <v>41635</v>
      </c>
      <c r="C53" s="7"/>
      <c r="D53" s="22">
        <v>232092</v>
      </c>
      <c r="E53" s="22">
        <v>54658</v>
      </c>
      <c r="F53" s="22">
        <v>286750</v>
      </c>
      <c r="G53" s="113">
        <f>F53/'Operating Expenditures 2 - 2010'!O53</f>
        <v>0.47464635329248145</v>
      </c>
      <c r="H53" s="24">
        <f t="shared" si="0"/>
        <v>6.8872342980665309</v>
      </c>
      <c r="I53" s="22">
        <v>41214</v>
      </c>
      <c r="J53" s="22">
        <v>157</v>
      </c>
      <c r="K53" s="22">
        <v>144412</v>
      </c>
      <c r="L53" s="22">
        <v>37380</v>
      </c>
      <c r="M53" s="22">
        <v>0</v>
      </c>
      <c r="N53" s="22">
        <v>223163</v>
      </c>
      <c r="O53" s="113">
        <f>N53/'Operating Expenditures 2 - 2010'!O53</f>
        <v>0.3693932140882652</v>
      </c>
      <c r="P53" s="229">
        <f t="shared" si="1"/>
        <v>5.3599855890476764</v>
      </c>
    </row>
    <row r="54" spans="1:16" ht="13" customHeight="1" x14ac:dyDescent="0.25">
      <c r="A54" s="307" t="s">
        <v>57</v>
      </c>
      <c r="B54" s="7">
        <f>'General Information - 2012'!J53</f>
        <v>52681</v>
      </c>
      <c r="C54" s="7"/>
      <c r="D54" s="22">
        <v>2210782</v>
      </c>
      <c r="E54" s="22">
        <v>687874</v>
      </c>
      <c r="F54" s="22">
        <v>2898656</v>
      </c>
      <c r="G54" s="113">
        <f>F54/'Operating Expenditures 2 - 2010'!O54</f>
        <v>0.66204482157384836</v>
      </c>
      <c r="H54" s="24">
        <f t="shared" si="0"/>
        <v>55.022797593060119</v>
      </c>
      <c r="I54" s="22">
        <v>250704</v>
      </c>
      <c r="J54" s="22">
        <v>20026</v>
      </c>
      <c r="K54" s="22">
        <v>34293</v>
      </c>
      <c r="L54" s="22">
        <v>62620</v>
      </c>
      <c r="M54" s="22">
        <v>19665</v>
      </c>
      <c r="N54" s="22">
        <v>387308</v>
      </c>
      <c r="O54" s="113">
        <f>N54/'Operating Expenditures 2 - 2010'!O54</f>
        <v>8.8460050366143503E-2</v>
      </c>
      <c r="P54" s="229">
        <f t="shared" si="1"/>
        <v>7.351948520339401</v>
      </c>
    </row>
    <row r="55" spans="1:16" ht="13" customHeight="1" x14ac:dyDescent="0.25">
      <c r="A55" s="307" t="s">
        <v>264</v>
      </c>
      <c r="B55" s="7">
        <f>'General Information - 2012'!J54</f>
        <v>21722</v>
      </c>
      <c r="C55" s="7"/>
      <c r="D55" s="22">
        <v>372748</v>
      </c>
      <c r="E55" s="22">
        <v>167481</v>
      </c>
      <c r="F55" s="22">
        <v>540229</v>
      </c>
      <c r="G55" s="113">
        <f>F55/'Operating Expenditures 2 - 2010'!O55</f>
        <v>0.63518839461870757</v>
      </c>
      <c r="H55" s="24">
        <f t="shared" si="0"/>
        <v>24.870131663751035</v>
      </c>
      <c r="I55" s="22">
        <v>74795</v>
      </c>
      <c r="J55" s="22">
        <v>4539</v>
      </c>
      <c r="K55" s="22">
        <v>0</v>
      </c>
      <c r="L55" s="22">
        <v>1507</v>
      </c>
      <c r="M55" s="22">
        <v>182</v>
      </c>
      <c r="N55" s="22">
        <v>81023</v>
      </c>
      <c r="O55" s="113">
        <f>N55/'Operating Expenditures 2 - 2010'!O55</f>
        <v>9.526491413306494E-2</v>
      </c>
      <c r="P55" s="229">
        <f t="shared" si="1"/>
        <v>3.729997237823405</v>
      </c>
    </row>
    <row r="56" spans="1:16" ht="13" customHeight="1" x14ac:dyDescent="0.25">
      <c r="A56" s="307" t="s">
        <v>58</v>
      </c>
      <c r="B56" s="7">
        <f>'General Information - 2012'!J55</f>
        <v>44758</v>
      </c>
      <c r="C56" s="7"/>
      <c r="D56" s="22">
        <v>1242794</v>
      </c>
      <c r="E56" s="22">
        <v>588142</v>
      </c>
      <c r="F56" s="22">
        <v>1830936</v>
      </c>
      <c r="G56" s="113">
        <f>F56/'Operating Expenditures 2 - 2010'!O56</f>
        <v>0.61157040804294971</v>
      </c>
      <c r="H56" s="24">
        <f t="shared" si="0"/>
        <v>40.90745788462398</v>
      </c>
      <c r="I56" s="22">
        <v>166274</v>
      </c>
      <c r="J56" s="22">
        <v>15188</v>
      </c>
      <c r="K56" s="22">
        <v>61022</v>
      </c>
      <c r="L56" s="22">
        <v>49408</v>
      </c>
      <c r="M56" s="22">
        <v>56</v>
      </c>
      <c r="N56" s="22">
        <v>291948</v>
      </c>
      <c r="O56" s="113">
        <f>N56/'Operating Expenditures 2 - 2010'!O56</f>
        <v>9.7516656774088814E-2</v>
      </c>
      <c r="P56" s="229">
        <f t="shared" si="1"/>
        <v>6.5228115644130655</v>
      </c>
    </row>
    <row r="57" spans="1:16" ht="13" customHeight="1" x14ac:dyDescent="0.25">
      <c r="A57" s="307" t="s">
        <v>59</v>
      </c>
      <c r="B57" s="7">
        <f>'General Information - 2012'!J56</f>
        <v>52726</v>
      </c>
      <c r="C57" s="7"/>
      <c r="D57" s="22">
        <v>600212</v>
      </c>
      <c r="E57" s="22">
        <v>200003</v>
      </c>
      <c r="F57" s="22">
        <v>800215</v>
      </c>
      <c r="G57" s="113">
        <f>F57/'Operating Expenditures 2 - 2010'!O57</f>
        <v>0.62698573755630582</v>
      </c>
      <c r="H57" s="24">
        <f t="shared" si="0"/>
        <v>15.176857717255244</v>
      </c>
      <c r="I57" s="22">
        <v>135628</v>
      </c>
      <c r="J57" s="22">
        <v>7916</v>
      </c>
      <c r="K57" s="22">
        <v>7500</v>
      </c>
      <c r="L57" s="22">
        <v>41986</v>
      </c>
      <c r="M57" s="22">
        <v>0</v>
      </c>
      <c r="N57" s="22">
        <v>193030</v>
      </c>
      <c r="O57" s="113">
        <f>N57/'Operating Expenditures 2 - 2010'!O57</f>
        <v>0.1512431745474575</v>
      </c>
      <c r="P57" s="229">
        <f t="shared" si="1"/>
        <v>3.6610021621211546</v>
      </c>
    </row>
    <row r="58" spans="1:16" ht="13" customHeight="1" x14ac:dyDescent="0.25">
      <c r="A58" s="307" t="s">
        <v>60</v>
      </c>
      <c r="B58" s="7">
        <f>'General Information - 2012'!J57</f>
        <v>53697</v>
      </c>
      <c r="C58" s="7"/>
      <c r="D58" s="22">
        <v>950132</v>
      </c>
      <c r="E58" s="22">
        <v>298269</v>
      </c>
      <c r="F58" s="22">
        <v>1248401</v>
      </c>
      <c r="G58" s="113">
        <f>F58/'Operating Expenditures 2 - 2010'!O58</f>
        <v>0.52970193894345674</v>
      </c>
      <c r="H58" s="24">
        <f t="shared" si="0"/>
        <v>23.248989701473082</v>
      </c>
      <c r="I58" s="22">
        <v>226874</v>
      </c>
      <c r="J58" s="22">
        <v>9513</v>
      </c>
      <c r="K58" s="22">
        <v>0</v>
      </c>
      <c r="L58" s="22">
        <v>62788</v>
      </c>
      <c r="M58" s="22">
        <v>0</v>
      </c>
      <c r="N58" s="22">
        <v>299175</v>
      </c>
      <c r="O58" s="113">
        <f>N58/'Operating Expenditures 2 - 2010'!O58</f>
        <v>0.12694124530772458</v>
      </c>
      <c r="P58" s="229">
        <f t="shared" si="1"/>
        <v>5.5715403095144982</v>
      </c>
    </row>
    <row r="59" spans="1:16" ht="13" customHeight="1" x14ac:dyDescent="0.25">
      <c r="A59" s="307" t="s">
        <v>61</v>
      </c>
      <c r="B59" s="7">
        <f>'General Information - 2012'!J58</f>
        <v>239453</v>
      </c>
      <c r="C59" s="7"/>
      <c r="D59" s="22">
        <v>3562405</v>
      </c>
      <c r="E59" s="22">
        <v>699007</v>
      </c>
      <c r="F59" s="22">
        <v>4261412</v>
      </c>
      <c r="G59" s="113">
        <f>F59/'Operating Expenditures 2 - 2010'!O59</f>
        <v>0.48783087814004328</v>
      </c>
      <c r="H59" s="24">
        <f t="shared" si="0"/>
        <v>17.79644439618631</v>
      </c>
      <c r="I59" s="22">
        <v>417914</v>
      </c>
      <c r="J59" s="22">
        <v>149247</v>
      </c>
      <c r="K59" s="22">
        <v>311340</v>
      </c>
      <c r="L59" s="22">
        <v>151393</v>
      </c>
      <c r="M59" s="22">
        <v>0</v>
      </c>
      <c r="N59" s="22">
        <v>1029894</v>
      </c>
      <c r="O59" s="113">
        <f>N59/'Operating Expenditures 2 - 2010'!O59</f>
        <v>0.11789850275241205</v>
      </c>
      <c r="P59" s="229">
        <f t="shared" si="1"/>
        <v>4.3010277591009505</v>
      </c>
    </row>
    <row r="60" spans="1:16" ht="13" customHeight="1" x14ac:dyDescent="0.25">
      <c r="A60" s="307" t="s">
        <v>62</v>
      </c>
      <c r="B60" s="7">
        <f>'General Information - 2012'!J59</f>
        <v>123441</v>
      </c>
      <c r="C60" s="7"/>
      <c r="D60" s="22">
        <v>1018368</v>
      </c>
      <c r="E60" s="22">
        <v>475384</v>
      </c>
      <c r="F60" s="22">
        <v>1493752</v>
      </c>
      <c r="G60" s="113">
        <f>F60/'Operating Expenditures 2 - 2010'!O60</f>
        <v>0.49387757936002807</v>
      </c>
      <c r="H60" s="24">
        <f t="shared" si="0"/>
        <v>12.100938910086601</v>
      </c>
      <c r="I60" s="22">
        <v>150000</v>
      </c>
      <c r="J60" s="22">
        <v>16179</v>
      </c>
      <c r="K60" s="22">
        <v>20000</v>
      </c>
      <c r="L60" s="22">
        <v>40000</v>
      </c>
      <c r="M60" s="22">
        <v>3000</v>
      </c>
      <c r="N60" s="22">
        <v>229179</v>
      </c>
      <c r="O60" s="113">
        <f>N60/'Operating Expenditures 2 - 2010'!O60</f>
        <v>7.577320047782489E-2</v>
      </c>
      <c r="P60" s="229">
        <f t="shared" si="1"/>
        <v>1.8565873575230272</v>
      </c>
    </row>
    <row r="61" spans="1:16" ht="13" customHeight="1" x14ac:dyDescent="0.25">
      <c r="A61" s="307" t="s">
        <v>265</v>
      </c>
      <c r="B61" s="7">
        <f>'General Information - 2012'!J60</f>
        <v>4954</v>
      </c>
      <c r="C61" s="7"/>
      <c r="D61" s="22">
        <v>106539</v>
      </c>
      <c r="E61" s="22">
        <v>14588</v>
      </c>
      <c r="F61" s="22">
        <v>121127</v>
      </c>
      <c r="G61" s="113">
        <f>F61/'Operating Expenditures 2 - 2010'!O61</f>
        <v>0.58568368526156478</v>
      </c>
      <c r="H61" s="24">
        <f t="shared" si="0"/>
        <v>24.450343157044813</v>
      </c>
      <c r="I61" s="22">
        <v>22176</v>
      </c>
      <c r="J61" s="22">
        <v>1108</v>
      </c>
      <c r="K61" s="22">
        <v>0</v>
      </c>
      <c r="L61" s="22">
        <v>0</v>
      </c>
      <c r="M61" s="22">
        <v>0</v>
      </c>
      <c r="N61" s="22">
        <v>23284</v>
      </c>
      <c r="O61" s="113">
        <f>N61/'Operating Expenditures 2 - 2010'!O61</f>
        <v>0.11258479882792667</v>
      </c>
      <c r="P61" s="229">
        <f t="shared" si="1"/>
        <v>4.7000403714170371</v>
      </c>
    </row>
    <row r="62" spans="1:16" ht="13" customHeight="1" x14ac:dyDescent="0.25">
      <c r="A62" s="307" t="s">
        <v>266</v>
      </c>
      <c r="B62" s="7">
        <f>'General Information - 2012'!J61</f>
        <v>111893</v>
      </c>
      <c r="C62" s="7"/>
      <c r="D62" s="22">
        <v>1964947</v>
      </c>
      <c r="E62" s="22">
        <v>798449</v>
      </c>
      <c r="F62" s="22">
        <v>2763396</v>
      </c>
      <c r="G62" s="113">
        <f>F62/'Operating Expenditures 2 - 2010'!O62</f>
        <v>0.58917656730916013</v>
      </c>
      <c r="H62" s="24">
        <f t="shared" si="0"/>
        <v>24.696772809737876</v>
      </c>
      <c r="I62" s="22">
        <v>322155</v>
      </c>
      <c r="J62" s="22">
        <v>37636</v>
      </c>
      <c r="K62" s="22">
        <v>78023</v>
      </c>
      <c r="L62" s="22">
        <v>117824</v>
      </c>
      <c r="M62" s="22">
        <v>28471</v>
      </c>
      <c r="N62" s="22">
        <v>584109</v>
      </c>
      <c r="O62" s="113">
        <f>N62/'Operating Expenditures 2 - 2010'!O62</f>
        <v>0.12453638043710935</v>
      </c>
      <c r="P62" s="229">
        <f t="shared" si="1"/>
        <v>5.2202461279972834</v>
      </c>
    </row>
    <row r="63" spans="1:16" ht="13" customHeight="1" x14ac:dyDescent="0.25">
      <c r="A63" s="307" t="s">
        <v>63</v>
      </c>
      <c r="B63" s="7">
        <f>'General Information - 2012'!J62</f>
        <v>22419</v>
      </c>
      <c r="C63" s="7"/>
      <c r="D63" s="22">
        <v>182424</v>
      </c>
      <c r="E63" s="22">
        <v>30050</v>
      </c>
      <c r="F63" s="22">
        <v>212474</v>
      </c>
      <c r="G63" s="113">
        <f>F63/'Operating Expenditures 2 - 2010'!O63</f>
        <v>0.53573742880123854</v>
      </c>
      <c r="H63" s="24">
        <f t="shared" si="0"/>
        <v>9.4774075560908155</v>
      </c>
      <c r="I63" s="22">
        <v>57921</v>
      </c>
      <c r="J63" s="22">
        <v>3165</v>
      </c>
      <c r="K63" s="22">
        <v>0</v>
      </c>
      <c r="L63" s="22">
        <v>3557</v>
      </c>
      <c r="M63" s="22">
        <v>0</v>
      </c>
      <c r="N63" s="22">
        <v>64643</v>
      </c>
      <c r="O63" s="113">
        <f>N63/'Operating Expenditures 2 - 2010'!O63</f>
        <v>0.16299252901530759</v>
      </c>
      <c r="P63" s="229">
        <f t="shared" si="1"/>
        <v>2.8834024711182478</v>
      </c>
    </row>
    <row r="64" spans="1:16" ht="13" customHeight="1" x14ac:dyDescent="0.25">
      <c r="A64" s="307" t="s">
        <v>70</v>
      </c>
      <c r="B64" s="7">
        <f>'General Information - 2012'!J63</f>
        <v>58723</v>
      </c>
      <c r="C64" s="7"/>
      <c r="D64" s="22">
        <v>582709</v>
      </c>
      <c r="E64" s="22">
        <v>271407</v>
      </c>
      <c r="F64" s="22">
        <v>854116</v>
      </c>
      <c r="G64" s="113">
        <f>F64/'Operating Expenditures 2 - 2010'!O64</f>
        <v>0.58032937032623122</v>
      </c>
      <c r="H64" s="24">
        <f t="shared" si="0"/>
        <v>14.544829112954039</v>
      </c>
      <c r="I64" s="22">
        <v>101303</v>
      </c>
      <c r="J64" s="22">
        <v>6000</v>
      </c>
      <c r="K64" s="22">
        <v>0</v>
      </c>
      <c r="L64" s="22">
        <v>22238</v>
      </c>
      <c r="M64" s="22">
        <v>6808</v>
      </c>
      <c r="N64" s="22">
        <v>136349</v>
      </c>
      <c r="O64" s="113">
        <f>N64/'Operating Expenditures 2 - 2010'!O64</f>
        <v>9.2642368618093218E-2</v>
      </c>
      <c r="P64" s="229">
        <f t="shared" si="1"/>
        <v>2.3219011290295115</v>
      </c>
    </row>
    <row r="65" spans="1:30" ht="13" customHeight="1" x14ac:dyDescent="0.25">
      <c r="A65" s="308" t="s">
        <v>267</v>
      </c>
      <c r="B65" s="7">
        <f>'General Information - 2012'!J64</f>
        <v>53869</v>
      </c>
      <c r="C65" s="7"/>
      <c r="D65" s="22">
        <v>416678</v>
      </c>
      <c r="E65" s="22">
        <v>131516</v>
      </c>
      <c r="F65" s="22">
        <v>548194</v>
      </c>
      <c r="G65" s="113">
        <f>F65/'Operating Expenditures 2 - 2010'!O65</f>
        <v>0.56281422512610069</v>
      </c>
      <c r="H65" s="24">
        <f t="shared" si="0"/>
        <v>10.176428001262321</v>
      </c>
      <c r="I65" s="22">
        <v>100370</v>
      </c>
      <c r="J65" s="22">
        <v>0</v>
      </c>
      <c r="K65" s="22">
        <v>0</v>
      </c>
      <c r="L65" s="22">
        <v>33468</v>
      </c>
      <c r="M65" s="22">
        <v>0</v>
      </c>
      <c r="N65" s="22">
        <v>133838</v>
      </c>
      <c r="O65" s="113">
        <f>N65/'Operating Expenditures 2 - 2010'!O65</f>
        <v>0.1374074328840284</v>
      </c>
      <c r="P65" s="229">
        <f t="shared" si="1"/>
        <v>2.4845087155878147</v>
      </c>
    </row>
    <row r="66" spans="1:30" ht="13" customHeight="1" x14ac:dyDescent="0.25">
      <c r="A66" s="307" t="s">
        <v>64</v>
      </c>
      <c r="B66" s="7">
        <f>'General Information - 2012'!J65</f>
        <v>964</v>
      </c>
      <c r="C66" s="7"/>
      <c r="D66" s="22">
        <v>46000</v>
      </c>
      <c r="E66" s="22">
        <v>250</v>
      </c>
      <c r="F66" s="22">
        <v>46250</v>
      </c>
      <c r="G66" s="113">
        <f>F66/'Operating Expenditures 2 - 2010'!O66</f>
        <v>0.69288389513108617</v>
      </c>
      <c r="H66" s="24">
        <f t="shared" si="0"/>
        <v>47.977178423236516</v>
      </c>
      <c r="I66" s="22">
        <v>6000</v>
      </c>
      <c r="J66" s="22">
        <v>2000</v>
      </c>
      <c r="K66" s="22">
        <v>0</v>
      </c>
      <c r="L66" s="22">
        <v>1000</v>
      </c>
      <c r="M66" s="22">
        <v>1000</v>
      </c>
      <c r="N66" s="22">
        <v>10000</v>
      </c>
      <c r="O66" s="113">
        <f>N66/'Operating Expenditures 2 - 2010'!O66</f>
        <v>0.14981273408239701</v>
      </c>
      <c r="P66" s="229">
        <f t="shared" si="1"/>
        <v>10.37344398340249</v>
      </c>
    </row>
    <row r="67" spans="1:30" ht="13" customHeight="1" x14ac:dyDescent="0.25">
      <c r="A67" s="307" t="s">
        <v>268</v>
      </c>
      <c r="B67" s="7">
        <f>'General Information - 2012'!J66</f>
        <v>46670</v>
      </c>
      <c r="C67" s="7"/>
      <c r="D67" s="22">
        <v>362000</v>
      </c>
      <c r="E67" s="22">
        <v>95000</v>
      </c>
      <c r="F67" s="22">
        <v>457000</v>
      </c>
      <c r="G67" s="113">
        <f>F67/'Operating Expenditures 2 - 2010'!O67</f>
        <v>0.63208852005532501</v>
      </c>
      <c r="H67" s="24">
        <f t="shared" si="0"/>
        <v>9.7921577030212124</v>
      </c>
      <c r="I67" s="22">
        <v>58000</v>
      </c>
      <c r="J67" s="22">
        <v>5000</v>
      </c>
      <c r="K67" s="22">
        <v>3000</v>
      </c>
      <c r="L67" s="22">
        <v>5000</v>
      </c>
      <c r="M67" s="22">
        <v>2000</v>
      </c>
      <c r="N67" s="22">
        <v>73000</v>
      </c>
      <c r="O67" s="113">
        <f>N67/'Operating Expenditures 2 - 2010'!O67</f>
        <v>0.10096818810511757</v>
      </c>
      <c r="P67" s="229">
        <f t="shared" si="1"/>
        <v>1.5641739875723162</v>
      </c>
    </row>
    <row r="68" spans="1:30" ht="13" customHeight="1" x14ac:dyDescent="0.25">
      <c r="A68" s="307" t="s">
        <v>269</v>
      </c>
      <c r="B68" s="7">
        <f>'General Information - 2012'!J67</f>
        <v>40940</v>
      </c>
      <c r="C68" s="7"/>
      <c r="D68" s="22">
        <v>1098073</v>
      </c>
      <c r="E68" s="22">
        <v>391600</v>
      </c>
      <c r="F68" s="22">
        <v>1489673</v>
      </c>
      <c r="G68" s="113">
        <f>F68/'Operating Expenditures 2 - 2010'!O68</f>
        <v>0.56078661375794825</v>
      </c>
      <c r="H68" s="24">
        <f t="shared" si="0"/>
        <v>36.386736687835857</v>
      </c>
      <c r="I68" s="22">
        <v>199800</v>
      </c>
      <c r="J68" s="22">
        <v>12295</v>
      </c>
      <c r="K68" s="22">
        <v>25989</v>
      </c>
      <c r="L68" s="22">
        <v>92693</v>
      </c>
      <c r="M68" s="22">
        <v>0</v>
      </c>
      <c r="N68" s="22">
        <v>330777</v>
      </c>
      <c r="O68" s="113">
        <f>N68/'Operating Expenditures 2 - 2010'!O68</f>
        <v>0.12452082687879343</v>
      </c>
      <c r="P68" s="229">
        <f t="shared" si="1"/>
        <v>8.0795554469956041</v>
      </c>
    </row>
    <row r="69" spans="1:30" ht="13" customHeight="1" x14ac:dyDescent="0.25">
      <c r="A69" s="307" t="s">
        <v>270</v>
      </c>
      <c r="B69" s="7">
        <f>'General Information - 2012'!J68</f>
        <v>24106</v>
      </c>
      <c r="C69" s="7"/>
      <c r="D69" s="22">
        <v>657319</v>
      </c>
      <c r="E69" s="22">
        <v>207508</v>
      </c>
      <c r="F69" s="22">
        <v>864827</v>
      </c>
      <c r="G69" s="113">
        <f>F69/'Operating Expenditures 2 - 2010'!O69</f>
        <v>0.69225092191848692</v>
      </c>
      <c r="H69" s="24">
        <f t="shared" si="0"/>
        <v>35.876005973616529</v>
      </c>
      <c r="I69" s="22">
        <v>70657</v>
      </c>
      <c r="J69" s="22">
        <v>4852</v>
      </c>
      <c r="K69" s="22">
        <v>9999</v>
      </c>
      <c r="L69" s="22">
        <v>10748</v>
      </c>
      <c r="M69" s="22">
        <v>450</v>
      </c>
      <c r="N69" s="22">
        <v>96706</v>
      </c>
      <c r="O69" s="113">
        <f>N69/'Operating Expenditures 2 - 2010'!O69</f>
        <v>7.7408334447293156E-2</v>
      </c>
      <c r="P69" s="229">
        <f t="shared" si="1"/>
        <v>4.0116983323653859</v>
      </c>
    </row>
    <row r="70" spans="1:30" ht="13" customHeight="1" x14ac:dyDescent="0.25">
      <c r="A70" s="307" t="s">
        <v>271</v>
      </c>
      <c r="B70" s="7">
        <f>'General Information - 2012'!J69</f>
        <v>11512</v>
      </c>
      <c r="C70" s="7"/>
      <c r="D70" s="22">
        <v>106456</v>
      </c>
      <c r="E70" s="22">
        <v>40087</v>
      </c>
      <c r="F70" s="22">
        <v>146543</v>
      </c>
      <c r="G70" s="113">
        <f>F70/'Operating Expenditures 2 - 2010'!O70</f>
        <v>0.54223572377403728</v>
      </c>
      <c r="H70" s="24">
        <f t="shared" ref="H70:H73" si="2">F70/B70</f>
        <v>12.729586518415566</v>
      </c>
      <c r="I70" s="22">
        <v>15250</v>
      </c>
      <c r="J70" s="22">
        <v>5553</v>
      </c>
      <c r="K70" s="22">
        <v>300</v>
      </c>
      <c r="L70" s="22">
        <v>2073</v>
      </c>
      <c r="M70" s="22">
        <v>500</v>
      </c>
      <c r="N70" s="22">
        <v>23676</v>
      </c>
      <c r="O70" s="113">
        <f>N70/'Operating Expenditures 2 - 2010'!O70</f>
        <v>8.760550143012022E-2</v>
      </c>
      <c r="P70" s="229">
        <f t="shared" ref="P70:P73" si="3">N70/B70</f>
        <v>2.0566365531619182</v>
      </c>
    </row>
    <row r="71" spans="1:30" ht="13" customHeight="1" x14ac:dyDescent="0.25">
      <c r="A71" s="307" t="s">
        <v>65</v>
      </c>
      <c r="B71" s="7">
        <f>'General Information - 2012'!J70</f>
        <v>15405</v>
      </c>
      <c r="C71" s="7"/>
      <c r="D71" s="22">
        <v>185747</v>
      </c>
      <c r="E71" s="22">
        <v>33898</v>
      </c>
      <c r="F71" s="22">
        <v>219645</v>
      </c>
      <c r="G71" s="113">
        <f>F71/'Operating Expenditures 2 - 2010'!O71</f>
        <v>0.61326457391590838</v>
      </c>
      <c r="H71" s="24">
        <f t="shared" si="2"/>
        <v>14.258033106134372</v>
      </c>
      <c r="I71" s="22">
        <v>12845</v>
      </c>
      <c r="J71" s="22">
        <v>2069</v>
      </c>
      <c r="K71" s="22">
        <v>13353</v>
      </c>
      <c r="L71" s="22">
        <v>1652</v>
      </c>
      <c r="M71" s="22">
        <v>0</v>
      </c>
      <c r="N71" s="22">
        <v>29919</v>
      </c>
      <c r="O71" s="113">
        <f>N71/'Operating Expenditures 2 - 2010'!O71</f>
        <v>8.3535991199390217E-2</v>
      </c>
      <c r="P71" s="229">
        <f t="shared" si="3"/>
        <v>1.942161635832522</v>
      </c>
    </row>
    <row r="72" spans="1:30" ht="13" customHeight="1" x14ac:dyDescent="0.25">
      <c r="A72" s="309" t="s">
        <v>272</v>
      </c>
      <c r="B72" s="7">
        <f>'General Information - 2012'!J71</f>
        <v>15000</v>
      </c>
      <c r="C72" s="310"/>
      <c r="D72" s="22">
        <v>240172</v>
      </c>
      <c r="E72" s="22">
        <v>41106</v>
      </c>
      <c r="F72" s="22">
        <v>281278</v>
      </c>
      <c r="G72" s="113">
        <f>F72/'Operating Expenditures 2 - 2010'!O72</f>
        <v>0.57983628084164263</v>
      </c>
      <c r="H72" s="24">
        <f t="shared" si="2"/>
        <v>18.751866666666668</v>
      </c>
      <c r="I72" s="22">
        <v>67389</v>
      </c>
      <c r="J72" s="22">
        <v>8944</v>
      </c>
      <c r="K72" s="22">
        <v>0</v>
      </c>
      <c r="L72" s="22">
        <v>2140</v>
      </c>
      <c r="M72" s="22">
        <v>0</v>
      </c>
      <c r="N72" s="22">
        <v>78473</v>
      </c>
      <c r="O72" s="113">
        <f>N72/'Operating Expenditures 2 - 2010'!O72</f>
        <v>0.16176697952376731</v>
      </c>
      <c r="P72" s="229">
        <f t="shared" si="3"/>
        <v>5.2315333333333331</v>
      </c>
    </row>
    <row r="73" spans="1:30" ht="13" customHeight="1" x14ac:dyDescent="0.25">
      <c r="A73" s="93" t="s">
        <v>66</v>
      </c>
      <c r="B73" s="311">
        <f t="shared" ref="B73:M73" si="4">SUM(B5:B72)</f>
        <v>4624437</v>
      </c>
      <c r="C73" s="312" t="s">
        <v>230</v>
      </c>
      <c r="D73" s="28">
        <f t="shared" si="4"/>
        <v>79718004</v>
      </c>
      <c r="E73" s="28">
        <f t="shared" si="4"/>
        <v>27426091</v>
      </c>
      <c r="F73" s="28">
        <f t="shared" si="4"/>
        <v>107144095</v>
      </c>
      <c r="G73" s="243">
        <f>F73/'Operating Expenditures 2 - 2010'!O73</f>
        <v>0.5858721921470984</v>
      </c>
      <c r="H73" s="94">
        <f t="shared" si="2"/>
        <v>23.169111180452884</v>
      </c>
      <c r="I73" s="28">
        <f t="shared" si="4"/>
        <v>11676307</v>
      </c>
      <c r="J73" s="28">
        <f t="shared" si="4"/>
        <v>1242616</v>
      </c>
      <c r="K73" s="28">
        <f t="shared" si="4"/>
        <v>3411761</v>
      </c>
      <c r="L73" s="28">
        <f t="shared" si="4"/>
        <v>4140891</v>
      </c>
      <c r="M73" s="28">
        <f t="shared" si="4"/>
        <v>529556</v>
      </c>
      <c r="N73" s="28">
        <f>SUM(N5:N72)</f>
        <v>21001131</v>
      </c>
      <c r="O73" s="285">
        <f>N73/'Operating Expenditures 2 - 2010'!O73</f>
        <v>0.1148358073913302</v>
      </c>
      <c r="P73" s="230">
        <f t="shared" si="3"/>
        <v>4.5413378969158842</v>
      </c>
    </row>
    <row r="74" spans="1:30" s="291" customFormat="1" ht="10.5" x14ac:dyDescent="0.25">
      <c r="C74" s="291" t="s">
        <v>231</v>
      </c>
      <c r="D74" s="292"/>
      <c r="E74" s="292"/>
      <c r="F74" s="292"/>
      <c r="G74" s="292"/>
      <c r="H74" s="292"/>
      <c r="I74" s="292"/>
      <c r="J74" s="292"/>
      <c r="K74" s="292"/>
      <c r="L74" s="292"/>
      <c r="M74" s="292"/>
      <c r="N74" s="292"/>
      <c r="O74" s="295"/>
      <c r="P74" s="293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</row>
    <row r="75" spans="1:30" s="53" customFormat="1" x14ac:dyDescent="0.25">
      <c r="A75" s="284" t="s">
        <v>197</v>
      </c>
      <c r="B75" s="313"/>
      <c r="C75" s="314"/>
      <c r="D75" s="315"/>
      <c r="E75" s="315"/>
      <c r="F75" s="315"/>
      <c r="G75" s="315"/>
      <c r="H75" s="315"/>
      <c r="I75" s="315"/>
      <c r="J75" s="315"/>
      <c r="K75" s="315"/>
      <c r="L75" s="315"/>
      <c r="M75" s="315"/>
      <c r="N75" s="315"/>
      <c r="O75" s="113">
        <v>0.1</v>
      </c>
      <c r="P75" s="316"/>
      <c r="Q75" s="257"/>
      <c r="R75" s="257"/>
      <c r="S75" s="257"/>
      <c r="T75" s="257"/>
      <c r="U75" s="257"/>
      <c r="V75" s="257"/>
      <c r="W75" s="257"/>
      <c r="X75" s="257"/>
      <c r="Y75" s="257"/>
      <c r="Z75" s="257"/>
      <c r="AA75" s="257"/>
      <c r="AB75" s="257"/>
      <c r="AC75" s="257"/>
      <c r="AD75" s="257"/>
    </row>
    <row r="76" spans="1:30" s="53" customFormat="1" x14ac:dyDescent="0.25">
      <c r="A76" s="284" t="s">
        <v>90</v>
      </c>
      <c r="B76" s="313"/>
      <c r="C76" s="314"/>
      <c r="D76" s="315"/>
      <c r="E76" s="315"/>
      <c r="F76" s="315"/>
      <c r="G76" s="315"/>
      <c r="H76" s="315"/>
      <c r="I76" s="315"/>
      <c r="J76" s="315"/>
      <c r="K76" s="315"/>
      <c r="L76" s="315"/>
      <c r="M76" s="315"/>
      <c r="N76" s="315"/>
      <c r="O76" s="113">
        <v>0.15</v>
      </c>
      <c r="P76" s="316"/>
      <c r="Q76" s="257"/>
      <c r="R76" s="257"/>
      <c r="S76" s="257"/>
      <c r="T76" s="257"/>
      <c r="U76" s="257"/>
      <c r="V76" s="257"/>
      <c r="W76" s="257"/>
      <c r="X76" s="257"/>
      <c r="Y76" s="257"/>
      <c r="Z76" s="257"/>
      <c r="AA76" s="257"/>
      <c r="AB76" s="257"/>
      <c r="AC76" s="257"/>
      <c r="AD76" s="257"/>
    </row>
    <row r="77" spans="1:30" s="53" customFormat="1" x14ac:dyDescent="0.25">
      <c r="A77" s="284" t="s">
        <v>239</v>
      </c>
      <c r="B77" s="313"/>
      <c r="C77" s="313"/>
      <c r="D77" s="315"/>
      <c r="E77" s="315"/>
      <c r="F77" s="315"/>
      <c r="G77" s="315"/>
      <c r="H77" s="315"/>
      <c r="I77" s="315"/>
      <c r="J77" s="315"/>
      <c r="K77" s="315"/>
      <c r="L77" s="315"/>
      <c r="M77" s="315"/>
      <c r="N77" s="315"/>
      <c r="O77" s="113">
        <v>0.2</v>
      </c>
      <c r="P77" s="316"/>
      <c r="Q77" s="257"/>
      <c r="R77" s="257"/>
      <c r="S77" s="257"/>
      <c r="T77" s="257"/>
      <c r="U77" s="257"/>
      <c r="V77" s="257"/>
      <c r="W77" s="257"/>
      <c r="X77" s="257"/>
      <c r="Y77" s="257"/>
      <c r="Z77" s="257"/>
      <c r="AA77" s="257"/>
      <c r="AB77" s="257"/>
      <c r="AC77" s="257"/>
      <c r="AD77" s="257"/>
    </row>
    <row r="78" spans="1:30" s="290" customFormat="1" ht="13" x14ac:dyDescent="0.3">
      <c r="A78" s="286" t="s">
        <v>88</v>
      </c>
      <c r="B78" s="287" t="s">
        <v>300</v>
      </c>
      <c r="C78" s="313"/>
      <c r="D78" s="287"/>
      <c r="E78" s="287"/>
      <c r="F78" s="287"/>
      <c r="G78" s="287"/>
      <c r="H78" s="287">
        <v>23.76</v>
      </c>
      <c r="I78" s="287"/>
      <c r="J78" s="287"/>
      <c r="K78" s="287"/>
      <c r="L78" s="287"/>
      <c r="M78" s="287"/>
      <c r="N78" s="287"/>
      <c r="O78" s="287"/>
      <c r="P78" s="288">
        <v>4.05</v>
      </c>
      <c r="Q78" s="289"/>
      <c r="R78" s="289"/>
      <c r="S78" s="289"/>
      <c r="T78" s="289"/>
      <c r="U78" s="289"/>
      <c r="V78" s="289"/>
      <c r="W78" s="289"/>
      <c r="X78" s="289"/>
      <c r="Y78" s="289"/>
      <c r="Z78" s="289"/>
      <c r="AA78" s="289"/>
      <c r="AB78" s="289"/>
      <c r="AC78" s="289"/>
      <c r="AD78" s="289"/>
    </row>
  </sheetData>
  <mergeCells count="6">
    <mergeCell ref="A1:P2"/>
    <mergeCell ref="A3:A4"/>
    <mergeCell ref="B3:B4"/>
    <mergeCell ref="D3:H3"/>
    <mergeCell ref="I3:P3"/>
    <mergeCell ref="C3:C4"/>
  </mergeCells>
  <phoneticPr fontId="0" type="noConversion"/>
  <printOptions horizontalCentered="1" gridLines="1"/>
  <pageMargins left="0.6" right="0.6" top="1.01" bottom="0.52" header="0.5" footer="0.35"/>
  <pageSetup scale="86" fitToHeight="2" orientation="landscape" r:id="rId1"/>
  <headerFooter alignWithMargins="0">
    <oddFooter>&amp;C&amp;"Garamond,Regular"&amp;P</oddFooter>
  </headerFooter>
  <rowBreaks count="1" manualBreakCount="1">
    <brk id="38" max="15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5"/>
  <sheetViews>
    <sheetView zoomScaleNormal="100" workbookViewId="0">
      <pane xSplit="1" ySplit="4" topLeftCell="H62" activePane="bottomRight" state="frozen"/>
      <selection pane="topRight" activeCell="C1" sqref="C1"/>
      <selection pane="bottomLeft" activeCell="A3" sqref="A3"/>
      <selection pane="bottomRight" activeCell="P75" sqref="P75"/>
    </sheetView>
  </sheetViews>
  <sheetFormatPr defaultRowHeight="12.5" x14ac:dyDescent="0.25"/>
  <cols>
    <col min="1" max="1" width="29.81640625" bestFit="1" customWidth="1"/>
    <col min="2" max="2" width="7.1796875" style="85" customWidth="1"/>
    <col min="3" max="3" width="8.7265625" style="85" customWidth="1"/>
    <col min="4" max="4" width="7.81640625" style="85" customWidth="1"/>
    <col min="5" max="5" width="7" style="85" customWidth="1"/>
    <col min="6" max="6" width="7.26953125" style="85" customWidth="1"/>
    <col min="7" max="7" width="7.81640625" style="85" customWidth="1"/>
    <col min="8" max="8" width="7.54296875" style="85" customWidth="1"/>
    <col min="9" max="9" width="9.1796875" style="85"/>
    <col min="10" max="10" width="8.1796875" style="85" customWidth="1"/>
    <col min="11" max="11" width="6" style="85" customWidth="1"/>
    <col min="12" max="12" width="6.1796875" style="85" customWidth="1"/>
    <col min="13" max="13" width="7.81640625" style="85" customWidth="1"/>
    <col min="14" max="14" width="7.7265625" style="85" customWidth="1"/>
    <col min="15" max="15" width="8.54296875" style="85" customWidth="1"/>
    <col min="16" max="16" width="5.54296875" customWidth="1"/>
    <col min="17" max="18" width="9.1796875" style="31"/>
  </cols>
  <sheetData>
    <row r="1" spans="1:18" s="62" customFormat="1" ht="15.5" x14ac:dyDescent="0.35">
      <c r="A1" s="337" t="s">
        <v>198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9"/>
      <c r="Q1" s="61"/>
      <c r="R1" s="61"/>
    </row>
    <row r="2" spans="1:18" s="62" customFormat="1" ht="15.5" x14ac:dyDescent="0.35">
      <c r="A2" s="396"/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343"/>
      <c r="Q2" s="61"/>
      <c r="R2" s="61"/>
    </row>
    <row r="3" spans="1:18" s="55" customFormat="1" ht="13" x14ac:dyDescent="0.3">
      <c r="A3" s="387" t="s">
        <v>23</v>
      </c>
      <c r="B3" s="393" t="s">
        <v>199</v>
      </c>
      <c r="C3" s="393"/>
      <c r="D3" s="393"/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394" t="s">
        <v>200</v>
      </c>
      <c r="P3" s="397" t="s">
        <v>184</v>
      </c>
      <c r="Q3" s="63"/>
      <c r="R3" s="63"/>
    </row>
    <row r="4" spans="1:18" s="69" customFormat="1" ht="50.25" customHeight="1" x14ac:dyDescent="0.25">
      <c r="A4" s="399"/>
      <c r="B4" s="91" t="s">
        <v>201</v>
      </c>
      <c r="C4" s="91" t="s">
        <v>202</v>
      </c>
      <c r="D4" s="91" t="s">
        <v>203</v>
      </c>
      <c r="E4" s="91" t="s">
        <v>204</v>
      </c>
      <c r="F4" s="91" t="s">
        <v>205</v>
      </c>
      <c r="G4" s="91" t="s">
        <v>206</v>
      </c>
      <c r="H4" s="91" t="s">
        <v>207</v>
      </c>
      <c r="I4" s="91" t="s">
        <v>208</v>
      </c>
      <c r="J4" s="95" t="s">
        <v>209</v>
      </c>
      <c r="K4" s="91" t="s">
        <v>210</v>
      </c>
      <c r="L4" s="91" t="s">
        <v>211</v>
      </c>
      <c r="M4" s="95" t="s">
        <v>212</v>
      </c>
      <c r="N4" s="95" t="s">
        <v>213</v>
      </c>
      <c r="O4" s="395"/>
      <c r="P4" s="398"/>
      <c r="Q4" s="68"/>
      <c r="R4" s="68"/>
    </row>
    <row r="5" spans="1:18" ht="13" x14ac:dyDescent="0.3">
      <c r="A5" s="35" t="s">
        <v>240</v>
      </c>
      <c r="B5" s="22">
        <v>80301</v>
      </c>
      <c r="C5" s="22">
        <v>16462</v>
      </c>
      <c r="D5" s="22">
        <v>13315</v>
      </c>
      <c r="E5" s="22">
        <v>20694</v>
      </c>
      <c r="F5" s="22">
        <v>7201</v>
      </c>
      <c r="G5" s="22">
        <v>17032</v>
      </c>
      <c r="H5" s="22">
        <v>0</v>
      </c>
      <c r="I5" s="22">
        <v>41387</v>
      </c>
      <c r="J5" s="22">
        <v>8140</v>
      </c>
      <c r="K5" s="22">
        <v>0</v>
      </c>
      <c r="L5" s="22">
        <v>0</v>
      </c>
      <c r="M5" s="22">
        <v>74664</v>
      </c>
      <c r="N5" s="22">
        <v>279196</v>
      </c>
      <c r="O5" s="22">
        <v>1139697</v>
      </c>
      <c r="P5" s="24">
        <f>O5/'Operating Expenditures 1 - 2012'!B5</f>
        <v>18.408337640522031</v>
      </c>
    </row>
    <row r="6" spans="1:18" ht="13" x14ac:dyDescent="0.3">
      <c r="A6" s="35" t="s">
        <v>32</v>
      </c>
      <c r="B6" s="22">
        <v>50642</v>
      </c>
      <c r="C6" s="22">
        <v>17918</v>
      </c>
      <c r="D6" s="22">
        <v>9852</v>
      </c>
      <c r="E6" s="22">
        <v>13136</v>
      </c>
      <c r="F6" s="22">
        <v>24383</v>
      </c>
      <c r="G6" s="22">
        <v>5486</v>
      </c>
      <c r="H6" s="22">
        <v>22036</v>
      </c>
      <c r="I6" s="22">
        <v>0</v>
      </c>
      <c r="J6" s="22">
        <v>0</v>
      </c>
      <c r="K6" s="22">
        <v>2600</v>
      </c>
      <c r="L6" s="22">
        <v>0</v>
      </c>
      <c r="M6" s="22">
        <v>63009</v>
      </c>
      <c r="N6" s="22">
        <v>209062</v>
      </c>
      <c r="O6" s="22">
        <v>864934</v>
      </c>
      <c r="P6" s="24">
        <f>O6/'Operating Expenditures 1 - 2012'!B6</f>
        <v>33.867183523238971</v>
      </c>
    </row>
    <row r="7" spans="1:18" ht="13" x14ac:dyDescent="0.3">
      <c r="A7" s="35" t="s">
        <v>241</v>
      </c>
      <c r="B7" s="22">
        <v>249902</v>
      </c>
      <c r="C7" s="22">
        <v>336460</v>
      </c>
      <c r="D7" s="22">
        <v>8125</v>
      </c>
      <c r="E7" s="22">
        <v>78591</v>
      </c>
      <c r="F7" s="22">
        <v>6334</v>
      </c>
      <c r="G7" s="22">
        <v>1314</v>
      </c>
      <c r="H7" s="22">
        <v>17390</v>
      </c>
      <c r="I7" s="22">
        <v>215190</v>
      </c>
      <c r="J7" s="22">
        <v>0</v>
      </c>
      <c r="K7" s="22">
        <v>0</v>
      </c>
      <c r="L7" s="22">
        <v>0</v>
      </c>
      <c r="M7" s="22">
        <v>363864</v>
      </c>
      <c r="N7" s="22">
        <v>1277170</v>
      </c>
      <c r="O7" s="22">
        <v>5110478</v>
      </c>
      <c r="P7" s="24">
        <f>O7/'Operating Expenditures 1 - 2012'!B7</f>
        <v>45.513047040592774</v>
      </c>
    </row>
    <row r="8" spans="1:18" ht="13" x14ac:dyDescent="0.3">
      <c r="A8" s="35" t="s">
        <v>242</v>
      </c>
      <c r="B8" s="22">
        <v>55382</v>
      </c>
      <c r="C8" s="22">
        <v>29110</v>
      </c>
      <c r="D8" s="22">
        <v>3881</v>
      </c>
      <c r="E8" s="22">
        <v>40962</v>
      </c>
      <c r="F8" s="22">
        <v>10443</v>
      </c>
      <c r="G8" s="22">
        <v>11500</v>
      </c>
      <c r="H8" s="22">
        <v>32715</v>
      </c>
      <c r="I8" s="22">
        <v>34000</v>
      </c>
      <c r="J8" s="22">
        <v>1422</v>
      </c>
      <c r="K8" s="22">
        <v>10000</v>
      </c>
      <c r="L8" s="22">
        <v>0</v>
      </c>
      <c r="M8" s="22">
        <v>54439</v>
      </c>
      <c r="N8" s="22">
        <v>283854</v>
      </c>
      <c r="O8" s="22">
        <v>959155</v>
      </c>
      <c r="P8" s="24">
        <f>O8/'Operating Expenditures 1 - 2012'!B8</f>
        <v>41.65530270129419</v>
      </c>
    </row>
    <row r="9" spans="1:18" ht="13" x14ac:dyDescent="0.3">
      <c r="A9" s="35" t="s">
        <v>33</v>
      </c>
      <c r="B9" s="22">
        <v>16093</v>
      </c>
      <c r="C9" s="22">
        <v>2577</v>
      </c>
      <c r="D9" s="22">
        <v>1020</v>
      </c>
      <c r="E9" s="22">
        <v>12046</v>
      </c>
      <c r="F9" s="22">
        <v>1459</v>
      </c>
      <c r="G9" s="22">
        <v>2518</v>
      </c>
      <c r="H9" s="22">
        <v>9702</v>
      </c>
      <c r="I9" s="22">
        <v>6614</v>
      </c>
      <c r="J9" s="22">
        <v>8400</v>
      </c>
      <c r="K9" s="22">
        <v>8408</v>
      </c>
      <c r="L9" s="22">
        <v>0</v>
      </c>
      <c r="M9" s="22">
        <v>6632</v>
      </c>
      <c r="N9" s="22">
        <v>75469</v>
      </c>
      <c r="O9" s="22">
        <v>381894</v>
      </c>
      <c r="P9" s="24">
        <f>O9/'Operating Expenditures 1 - 2012'!B9</f>
        <v>12.28784709932752</v>
      </c>
    </row>
    <row r="10" spans="1:18" ht="13" x14ac:dyDescent="0.3">
      <c r="A10" s="35" t="s">
        <v>243</v>
      </c>
      <c r="B10" s="22">
        <v>26195</v>
      </c>
      <c r="C10" s="22">
        <v>13046</v>
      </c>
      <c r="D10" s="22">
        <v>0</v>
      </c>
      <c r="E10" s="22">
        <v>13913</v>
      </c>
      <c r="F10" s="22">
        <v>392</v>
      </c>
      <c r="G10" s="22">
        <v>3876</v>
      </c>
      <c r="H10" s="22">
        <v>0</v>
      </c>
      <c r="I10" s="22">
        <v>0</v>
      </c>
      <c r="J10" s="22">
        <v>39783</v>
      </c>
      <c r="K10" s="22">
        <v>0</v>
      </c>
      <c r="L10" s="22">
        <v>0</v>
      </c>
      <c r="M10" s="22">
        <v>41764</v>
      </c>
      <c r="N10" s="22">
        <v>138969</v>
      </c>
      <c r="O10" s="22">
        <v>594052</v>
      </c>
      <c r="P10" s="24">
        <f>O10/'Operating Expenditures 1 - 2012'!B10</f>
        <v>14.269119907763258</v>
      </c>
    </row>
    <row r="11" spans="1:18" ht="13" x14ac:dyDescent="0.3">
      <c r="A11" s="35" t="s">
        <v>244</v>
      </c>
      <c r="B11" s="22">
        <v>46582</v>
      </c>
      <c r="C11" s="22">
        <v>9979</v>
      </c>
      <c r="D11" s="22">
        <v>28984</v>
      </c>
      <c r="E11" s="22">
        <v>34471</v>
      </c>
      <c r="F11" s="22">
        <v>17253</v>
      </c>
      <c r="G11" s="22">
        <v>24679</v>
      </c>
      <c r="H11" s="22">
        <v>27480</v>
      </c>
      <c r="I11" s="22">
        <v>55768</v>
      </c>
      <c r="J11" s="22">
        <v>7865</v>
      </c>
      <c r="K11" s="22">
        <v>0</v>
      </c>
      <c r="L11" s="22">
        <v>0</v>
      </c>
      <c r="M11" s="22">
        <v>38811</v>
      </c>
      <c r="N11" s="22">
        <v>291872</v>
      </c>
      <c r="O11" s="22">
        <v>1192104</v>
      </c>
      <c r="P11" s="24">
        <f>O11/'Operating Expenditures 1 - 2012'!B11</f>
        <v>32.857528734048124</v>
      </c>
    </row>
    <row r="12" spans="1:18" ht="13" x14ac:dyDescent="0.3">
      <c r="A12" s="35" t="s">
        <v>35</v>
      </c>
      <c r="B12" s="22">
        <v>40329</v>
      </c>
      <c r="C12" s="22">
        <v>56879</v>
      </c>
      <c r="D12" s="22">
        <v>45442</v>
      </c>
      <c r="E12" s="22">
        <v>26295</v>
      </c>
      <c r="F12" s="22">
        <v>10392</v>
      </c>
      <c r="G12" s="22">
        <v>40639</v>
      </c>
      <c r="H12" s="22">
        <v>25000</v>
      </c>
      <c r="I12" s="22">
        <v>44041</v>
      </c>
      <c r="J12" s="22">
        <v>7080</v>
      </c>
      <c r="K12" s="22">
        <v>3700</v>
      </c>
      <c r="L12" s="22">
        <v>0</v>
      </c>
      <c r="M12" s="22">
        <v>62829</v>
      </c>
      <c r="N12" s="22">
        <v>362626</v>
      </c>
      <c r="O12" s="22">
        <v>930879</v>
      </c>
      <c r="P12" s="24">
        <f>O12/'Operating Expenditures 1 - 2012'!B12</f>
        <v>66.132352941176464</v>
      </c>
    </row>
    <row r="13" spans="1:18" ht="13" x14ac:dyDescent="0.3">
      <c r="A13" s="35" t="s">
        <v>245</v>
      </c>
      <c r="B13" s="22">
        <v>254250</v>
      </c>
      <c r="C13" s="22">
        <v>101276</v>
      </c>
      <c r="D13" s="22">
        <v>40305</v>
      </c>
      <c r="E13" s="22">
        <v>488551</v>
      </c>
      <c r="F13" s="22">
        <v>35309</v>
      </c>
      <c r="G13" s="22">
        <v>144761</v>
      </c>
      <c r="H13" s="22">
        <v>40923</v>
      </c>
      <c r="I13" s="22">
        <v>208750</v>
      </c>
      <c r="J13" s="22">
        <v>18000</v>
      </c>
      <c r="K13" s="22">
        <v>0</v>
      </c>
      <c r="L13" s="22">
        <v>0</v>
      </c>
      <c r="M13" s="22">
        <v>280398</v>
      </c>
      <c r="N13" s="22">
        <v>1612523</v>
      </c>
      <c r="O13" s="22">
        <v>4842101</v>
      </c>
      <c r="P13" s="24">
        <f>O13/'Operating Expenditures 1 - 2012'!B13</f>
        <v>39.625367234874837</v>
      </c>
    </row>
    <row r="14" spans="1:18" ht="13" x14ac:dyDescent="0.3">
      <c r="A14" s="35" t="s">
        <v>38</v>
      </c>
      <c r="B14" s="22">
        <v>429699</v>
      </c>
      <c r="C14" s="22">
        <v>289197</v>
      </c>
      <c r="D14" s="22">
        <v>25896</v>
      </c>
      <c r="E14" s="22">
        <v>142042</v>
      </c>
      <c r="F14" s="22">
        <v>66067</v>
      </c>
      <c r="G14" s="22">
        <v>18678</v>
      </c>
      <c r="H14" s="22">
        <v>342473</v>
      </c>
      <c r="I14" s="22">
        <v>0</v>
      </c>
      <c r="J14" s="22">
        <v>171091</v>
      </c>
      <c r="K14" s="22">
        <v>0</v>
      </c>
      <c r="L14" s="22">
        <v>0</v>
      </c>
      <c r="M14" s="22">
        <v>895031</v>
      </c>
      <c r="N14" s="22">
        <v>2380174</v>
      </c>
      <c r="O14" s="22">
        <v>8253156</v>
      </c>
      <c r="P14" s="24">
        <f>O14/'Operating Expenditures 1 - 2012'!B14</f>
        <v>42.434205858308523</v>
      </c>
    </row>
    <row r="15" spans="1:18" ht="13" x14ac:dyDescent="0.3">
      <c r="A15" s="35" t="s">
        <v>39</v>
      </c>
      <c r="B15" s="22">
        <v>10937</v>
      </c>
      <c r="C15" s="22">
        <v>5719</v>
      </c>
      <c r="D15" s="22">
        <v>0</v>
      </c>
      <c r="E15" s="22">
        <v>13770</v>
      </c>
      <c r="F15" s="22">
        <v>308</v>
      </c>
      <c r="G15" s="22">
        <v>23899</v>
      </c>
      <c r="H15" s="22">
        <v>9188</v>
      </c>
      <c r="I15" s="303">
        <v>0</v>
      </c>
      <c r="J15" s="22">
        <v>6978</v>
      </c>
      <c r="K15" s="22">
        <v>0</v>
      </c>
      <c r="L15" s="22">
        <v>0</v>
      </c>
      <c r="M15" s="22">
        <v>144741</v>
      </c>
      <c r="N15" s="22">
        <v>215540</v>
      </c>
      <c r="O15" s="22">
        <v>379111</v>
      </c>
      <c r="P15" s="24">
        <f>O15/'Operating Expenditures 1 - 2012'!B15</f>
        <v>37.895941623350659</v>
      </c>
    </row>
    <row r="16" spans="1:18" ht="13" x14ac:dyDescent="0.3">
      <c r="A16" s="35" t="s">
        <v>40</v>
      </c>
      <c r="B16" s="22">
        <v>49773</v>
      </c>
      <c r="C16" s="22">
        <v>26296</v>
      </c>
      <c r="D16" s="22">
        <v>15566</v>
      </c>
      <c r="E16" s="22">
        <v>38069</v>
      </c>
      <c r="F16" s="22">
        <v>9127</v>
      </c>
      <c r="G16" s="22">
        <v>6554</v>
      </c>
      <c r="H16" s="22">
        <v>21683</v>
      </c>
      <c r="I16" s="22">
        <v>36686</v>
      </c>
      <c r="J16" s="22">
        <v>2310</v>
      </c>
      <c r="K16" s="22">
        <v>1734</v>
      </c>
      <c r="L16" s="22">
        <v>0</v>
      </c>
      <c r="M16" s="22">
        <v>650119</v>
      </c>
      <c r="N16" s="22">
        <v>857917</v>
      </c>
      <c r="O16" s="22">
        <v>1592119</v>
      </c>
      <c r="P16" s="24">
        <f>O16/'Operating Expenditures 1 - 2012'!B16</f>
        <v>237.55878842136676</v>
      </c>
    </row>
    <row r="17" spans="1:16" ht="13" x14ac:dyDescent="0.3">
      <c r="A17" s="35" t="s">
        <v>246</v>
      </c>
      <c r="B17" s="22">
        <v>26002</v>
      </c>
      <c r="C17" s="22">
        <v>0</v>
      </c>
      <c r="D17" s="22">
        <v>0</v>
      </c>
      <c r="E17" s="22">
        <v>10342</v>
      </c>
      <c r="F17" s="22">
        <v>2705</v>
      </c>
      <c r="G17" s="22">
        <v>1100</v>
      </c>
      <c r="H17" s="22">
        <v>17388</v>
      </c>
      <c r="I17" s="22">
        <v>10617</v>
      </c>
      <c r="J17" s="22">
        <v>6506</v>
      </c>
      <c r="K17" s="22">
        <v>4224</v>
      </c>
      <c r="L17" s="22">
        <v>0</v>
      </c>
      <c r="M17" s="22">
        <v>18150</v>
      </c>
      <c r="N17" s="22">
        <v>97034</v>
      </c>
      <c r="O17" s="22">
        <v>321680</v>
      </c>
      <c r="P17" s="24">
        <f>O17/'Operating Expenditures 1 - 2012'!B17</f>
        <v>31.255343956471044</v>
      </c>
    </row>
    <row r="18" spans="1:16" ht="13" x14ac:dyDescent="0.3">
      <c r="A18" s="35" t="s">
        <v>247</v>
      </c>
      <c r="B18" s="22">
        <v>18529</v>
      </c>
      <c r="C18" s="22">
        <v>0</v>
      </c>
      <c r="D18" s="22">
        <v>0</v>
      </c>
      <c r="E18" s="22">
        <v>35111</v>
      </c>
      <c r="F18" s="22">
        <v>579</v>
      </c>
      <c r="G18" s="22">
        <v>0</v>
      </c>
      <c r="H18" s="22">
        <v>0</v>
      </c>
      <c r="I18" s="22">
        <v>26393</v>
      </c>
      <c r="J18" s="22">
        <v>7611</v>
      </c>
      <c r="K18" s="22">
        <v>0</v>
      </c>
      <c r="L18" s="22">
        <v>0</v>
      </c>
      <c r="M18" s="22">
        <v>57819</v>
      </c>
      <c r="N18" s="22">
        <v>146042</v>
      </c>
      <c r="O18" s="22">
        <v>487451</v>
      </c>
      <c r="P18" s="24">
        <f>O18/'Operating Expenditures 1 - 2012'!B18</f>
        <v>28.966662705015452</v>
      </c>
    </row>
    <row r="19" spans="1:16" ht="13" x14ac:dyDescent="0.3">
      <c r="A19" s="35" t="s">
        <v>248</v>
      </c>
      <c r="B19" s="22">
        <v>14359</v>
      </c>
      <c r="C19" s="22">
        <v>2748</v>
      </c>
      <c r="D19" s="22">
        <v>9903</v>
      </c>
      <c r="E19" s="22">
        <v>23020</v>
      </c>
      <c r="F19" s="22">
        <v>6758</v>
      </c>
      <c r="G19" s="22">
        <v>2870</v>
      </c>
      <c r="H19" s="22">
        <v>28098</v>
      </c>
      <c r="I19" s="22">
        <v>35713</v>
      </c>
      <c r="J19" s="22">
        <v>9700</v>
      </c>
      <c r="K19" s="22">
        <v>2300</v>
      </c>
      <c r="L19" s="22">
        <v>0</v>
      </c>
      <c r="M19" s="22">
        <v>61561</v>
      </c>
      <c r="N19" s="22">
        <v>197030</v>
      </c>
      <c r="O19" s="22">
        <v>611236</v>
      </c>
      <c r="P19" s="24">
        <f>O19/'Operating Expenditures 1 - 2012'!B19</f>
        <v>30.014043702430641</v>
      </c>
    </row>
    <row r="20" spans="1:16" ht="13" x14ac:dyDescent="0.3">
      <c r="A20" s="35" t="s">
        <v>67</v>
      </c>
      <c r="B20" s="22">
        <v>110156</v>
      </c>
      <c r="C20" s="22">
        <v>46163</v>
      </c>
      <c r="D20" s="22">
        <v>35802</v>
      </c>
      <c r="E20" s="22">
        <v>37876</v>
      </c>
      <c r="F20" s="22">
        <v>17828</v>
      </c>
      <c r="G20" s="22">
        <v>48496</v>
      </c>
      <c r="H20" s="22">
        <v>1259</v>
      </c>
      <c r="I20" s="22">
        <v>0</v>
      </c>
      <c r="J20" s="22">
        <v>3500</v>
      </c>
      <c r="K20" s="22">
        <v>6747</v>
      </c>
      <c r="L20" s="22">
        <v>0</v>
      </c>
      <c r="M20" s="22">
        <v>119288</v>
      </c>
      <c r="N20" s="22">
        <v>427115</v>
      </c>
      <c r="O20" s="22">
        <v>2112233</v>
      </c>
      <c r="P20" s="24">
        <f>O20/'Operating Expenditures 1 - 2012'!B20</f>
        <v>78.338204205763461</v>
      </c>
    </row>
    <row r="21" spans="1:16" ht="13" x14ac:dyDescent="0.3">
      <c r="A21" s="35" t="s">
        <v>249</v>
      </c>
      <c r="B21" s="22">
        <v>1101735</v>
      </c>
      <c r="C21" s="22">
        <v>1723365</v>
      </c>
      <c r="D21" s="22">
        <v>94932</v>
      </c>
      <c r="E21" s="22">
        <v>303320</v>
      </c>
      <c r="F21" s="22">
        <v>83227</v>
      </c>
      <c r="G21" s="22">
        <v>23624</v>
      </c>
      <c r="H21" s="22">
        <v>436631</v>
      </c>
      <c r="I21" s="22">
        <v>1083228</v>
      </c>
      <c r="J21" s="22">
        <v>1044190</v>
      </c>
      <c r="K21" s="22">
        <v>7032</v>
      </c>
      <c r="L21" s="22">
        <v>0</v>
      </c>
      <c r="M21" s="22">
        <v>1900398</v>
      </c>
      <c r="N21" s="22">
        <v>7801682</v>
      </c>
      <c r="O21" s="22">
        <v>28248150</v>
      </c>
      <c r="P21" s="24">
        <f>O21/'Operating Expenditures 1 - 2012'!B21</f>
        <v>63.546676684828334</v>
      </c>
    </row>
    <row r="22" spans="1:16" ht="13" x14ac:dyDescent="0.3">
      <c r="A22" s="35" t="s">
        <v>250</v>
      </c>
      <c r="B22" s="22">
        <v>7095</v>
      </c>
      <c r="C22" s="22">
        <v>3120</v>
      </c>
      <c r="D22" s="22">
        <v>1300</v>
      </c>
      <c r="E22" s="22">
        <v>11896</v>
      </c>
      <c r="F22" s="22">
        <v>2225</v>
      </c>
      <c r="G22" s="22">
        <v>185</v>
      </c>
      <c r="H22" s="22">
        <v>26565</v>
      </c>
      <c r="I22" s="22">
        <v>10408</v>
      </c>
      <c r="J22" s="22">
        <v>4000</v>
      </c>
      <c r="K22" s="22">
        <v>0</v>
      </c>
      <c r="L22" s="22">
        <v>0</v>
      </c>
      <c r="M22" s="22">
        <v>14911</v>
      </c>
      <c r="N22" s="22">
        <v>81705</v>
      </c>
      <c r="O22" s="22">
        <v>317738</v>
      </c>
      <c r="P22" s="24">
        <f>O22/'Operating Expenditures 1 - 2012'!B22</f>
        <v>42.218708477278767</v>
      </c>
    </row>
    <row r="23" spans="1:16" ht="13" x14ac:dyDescent="0.3">
      <c r="A23" s="35" t="s">
        <v>251</v>
      </c>
      <c r="B23" s="22">
        <v>23763</v>
      </c>
      <c r="C23" s="22">
        <v>16123</v>
      </c>
      <c r="D23" s="22">
        <v>29120</v>
      </c>
      <c r="E23" s="22">
        <v>14935</v>
      </c>
      <c r="F23" s="22">
        <v>7240</v>
      </c>
      <c r="G23" s="22">
        <v>20524</v>
      </c>
      <c r="H23" s="22">
        <v>41484</v>
      </c>
      <c r="I23" s="22">
        <v>0</v>
      </c>
      <c r="J23" s="22">
        <v>9290</v>
      </c>
      <c r="K23" s="22">
        <v>300</v>
      </c>
      <c r="L23" s="22">
        <v>0</v>
      </c>
      <c r="M23" s="22">
        <v>40389</v>
      </c>
      <c r="N23" s="22">
        <v>203168</v>
      </c>
      <c r="O23" s="22">
        <v>705521</v>
      </c>
      <c r="P23" s="24">
        <f>O23/'Operating Expenditures 1 - 2012'!B23</f>
        <v>20.929130821714626</v>
      </c>
    </row>
    <row r="24" spans="1:16" ht="13" x14ac:dyDescent="0.3">
      <c r="A24" s="35" t="s">
        <v>252</v>
      </c>
      <c r="B24" s="22">
        <v>25955</v>
      </c>
      <c r="C24" s="22">
        <v>10839</v>
      </c>
      <c r="D24" s="22">
        <v>1290</v>
      </c>
      <c r="E24" s="22">
        <v>13234</v>
      </c>
      <c r="F24" s="22">
        <v>937</v>
      </c>
      <c r="G24" s="22">
        <v>3614</v>
      </c>
      <c r="H24" s="22">
        <v>11526</v>
      </c>
      <c r="I24" s="22">
        <v>20581</v>
      </c>
      <c r="J24" s="22">
        <v>4439</v>
      </c>
      <c r="K24" s="22">
        <v>2360</v>
      </c>
      <c r="L24" s="22">
        <v>0</v>
      </c>
      <c r="M24" s="22">
        <v>19419</v>
      </c>
      <c r="N24" s="22">
        <v>114194</v>
      </c>
      <c r="O24" s="22">
        <v>510335</v>
      </c>
      <c r="P24" s="24">
        <f>O24/'Operating Expenditures 1 - 2012'!B24</f>
        <v>24.820534020718835</v>
      </c>
    </row>
    <row r="25" spans="1:16" ht="13" x14ac:dyDescent="0.3">
      <c r="A25" s="35" t="s">
        <v>253</v>
      </c>
      <c r="B25" s="22">
        <v>46773</v>
      </c>
      <c r="C25" s="22">
        <v>3759</v>
      </c>
      <c r="D25" s="22">
        <v>8687</v>
      </c>
      <c r="E25" s="22">
        <v>10704</v>
      </c>
      <c r="F25" s="22">
        <v>6416</v>
      </c>
      <c r="G25" s="22">
        <v>3747</v>
      </c>
      <c r="H25" s="22">
        <v>0</v>
      </c>
      <c r="I25" s="22">
        <v>15500</v>
      </c>
      <c r="J25" s="22">
        <v>4929</v>
      </c>
      <c r="K25" s="22">
        <v>8912</v>
      </c>
      <c r="L25" s="22">
        <v>0</v>
      </c>
      <c r="M25" s="22">
        <v>35709</v>
      </c>
      <c r="N25" s="22">
        <v>145136</v>
      </c>
      <c r="O25" s="22">
        <v>489021</v>
      </c>
      <c r="P25" s="24">
        <f>O25/'Operating Expenditures 1 - 2012'!B25</f>
        <v>22.159733550842848</v>
      </c>
    </row>
    <row r="26" spans="1:16" ht="13" x14ac:dyDescent="0.3">
      <c r="A26" s="35" t="s">
        <v>41</v>
      </c>
      <c r="B26" s="22">
        <v>122781</v>
      </c>
      <c r="C26" s="22">
        <v>35806</v>
      </c>
      <c r="D26" s="22">
        <v>10153</v>
      </c>
      <c r="E26" s="22">
        <v>67772</v>
      </c>
      <c r="F26" s="22">
        <v>3153</v>
      </c>
      <c r="G26" s="22">
        <v>18488</v>
      </c>
      <c r="H26" s="22">
        <v>10544</v>
      </c>
      <c r="I26" s="22">
        <v>81382</v>
      </c>
      <c r="J26" s="22">
        <v>14577</v>
      </c>
      <c r="K26" s="22">
        <v>0</v>
      </c>
      <c r="L26" s="22">
        <v>0</v>
      </c>
      <c r="M26" s="22">
        <v>199931</v>
      </c>
      <c r="N26" s="22">
        <v>564587</v>
      </c>
      <c r="O26" s="22">
        <v>1946278</v>
      </c>
      <c r="P26" s="24">
        <f>O26/'Operating Expenditures 1 - 2012'!B26</f>
        <v>26.301409478506468</v>
      </c>
    </row>
    <row r="27" spans="1:16" ht="13" x14ac:dyDescent="0.3">
      <c r="A27" s="35" t="s">
        <v>254</v>
      </c>
      <c r="B27" s="22">
        <v>133748</v>
      </c>
      <c r="C27" s="22">
        <v>34827</v>
      </c>
      <c r="D27" s="22">
        <v>51660</v>
      </c>
      <c r="E27" s="22">
        <v>84605</v>
      </c>
      <c r="F27" s="22">
        <v>3648</v>
      </c>
      <c r="G27" s="22">
        <v>1400</v>
      </c>
      <c r="H27" s="22">
        <v>31960</v>
      </c>
      <c r="I27" s="22">
        <v>0</v>
      </c>
      <c r="J27" s="22">
        <v>0</v>
      </c>
      <c r="K27" s="22">
        <v>0</v>
      </c>
      <c r="L27" s="22">
        <v>0</v>
      </c>
      <c r="M27" s="22">
        <v>136059</v>
      </c>
      <c r="N27" s="22">
        <v>477907</v>
      </c>
      <c r="O27" s="22">
        <v>1692413</v>
      </c>
      <c r="P27" s="24">
        <f>O27/'Operating Expenditures 1 - 2012'!B27</f>
        <v>50.933339352353435</v>
      </c>
    </row>
    <row r="28" spans="1:16" ht="13" x14ac:dyDescent="0.3">
      <c r="A28" s="35" t="s">
        <v>42</v>
      </c>
      <c r="B28" s="22">
        <v>22962</v>
      </c>
      <c r="C28" s="22">
        <v>23134</v>
      </c>
      <c r="D28" s="22">
        <v>21870</v>
      </c>
      <c r="E28" s="22">
        <v>16493</v>
      </c>
      <c r="F28" s="22">
        <v>17079</v>
      </c>
      <c r="G28" s="22">
        <v>62070</v>
      </c>
      <c r="H28" s="22">
        <v>27382</v>
      </c>
      <c r="I28" s="22">
        <v>0</v>
      </c>
      <c r="J28" s="22">
        <v>18000</v>
      </c>
      <c r="K28" s="22">
        <v>2280</v>
      </c>
      <c r="L28" s="22">
        <v>0</v>
      </c>
      <c r="M28" s="22">
        <v>777796</v>
      </c>
      <c r="N28" s="22">
        <v>989066</v>
      </c>
      <c r="O28" s="22">
        <v>1875239</v>
      </c>
      <c r="P28" s="24">
        <f>O28/'Operating Expenditures 1 - 2012'!B28</f>
        <v>115.64128021706956</v>
      </c>
    </row>
    <row r="29" spans="1:16" ht="13" x14ac:dyDescent="0.3">
      <c r="A29" s="35" t="s">
        <v>255</v>
      </c>
      <c r="B29" s="22">
        <v>54420</v>
      </c>
      <c r="C29" s="22">
        <v>31000</v>
      </c>
      <c r="D29" s="22">
        <v>23863</v>
      </c>
      <c r="E29" s="22">
        <v>28000</v>
      </c>
      <c r="F29" s="22">
        <v>12000</v>
      </c>
      <c r="G29" s="22">
        <v>8230</v>
      </c>
      <c r="H29" s="22">
        <v>5350</v>
      </c>
      <c r="I29" s="22">
        <v>32928</v>
      </c>
      <c r="J29" s="22">
        <v>9200</v>
      </c>
      <c r="K29" s="22">
        <v>4490</v>
      </c>
      <c r="L29" s="22">
        <v>0</v>
      </c>
      <c r="M29" s="22">
        <v>62644</v>
      </c>
      <c r="N29" s="22">
        <v>272125</v>
      </c>
      <c r="O29" s="22">
        <v>919234</v>
      </c>
      <c r="P29" s="24">
        <f>O29/'Operating Expenditures 1 - 2012'!B29</f>
        <v>29.24516416390939</v>
      </c>
    </row>
    <row r="30" spans="1:16" ht="13" x14ac:dyDescent="0.3">
      <c r="A30" s="35" t="s">
        <v>43</v>
      </c>
      <c r="B30" s="22">
        <v>715814</v>
      </c>
      <c r="C30" s="22">
        <v>330125</v>
      </c>
      <c r="D30" s="22">
        <v>48390</v>
      </c>
      <c r="E30" s="22">
        <v>316527</v>
      </c>
      <c r="F30" s="22">
        <v>10581</v>
      </c>
      <c r="G30" s="22">
        <v>262780</v>
      </c>
      <c r="H30" s="22">
        <v>86856</v>
      </c>
      <c r="I30" s="22">
        <v>0</v>
      </c>
      <c r="J30" s="22">
        <v>523936</v>
      </c>
      <c r="K30" s="22">
        <v>0</v>
      </c>
      <c r="L30" s="22">
        <v>0</v>
      </c>
      <c r="M30" s="22">
        <v>3494142</v>
      </c>
      <c r="N30" s="22">
        <v>5789151</v>
      </c>
      <c r="O30" s="22">
        <v>16773312</v>
      </c>
      <c r="P30" s="24">
        <f>O30/'Operating Expenditures 1 - 2012'!B30</f>
        <v>38.677058449164811</v>
      </c>
    </row>
    <row r="31" spans="1:16" ht="13" x14ac:dyDescent="0.3">
      <c r="A31" s="35" t="s">
        <v>256</v>
      </c>
      <c r="B31" s="22">
        <v>8127</v>
      </c>
      <c r="C31" s="22">
        <v>1029</v>
      </c>
      <c r="D31" s="22">
        <v>0</v>
      </c>
      <c r="E31" s="22">
        <v>6079</v>
      </c>
      <c r="F31" s="22">
        <v>81</v>
      </c>
      <c r="G31" s="22">
        <v>2209</v>
      </c>
      <c r="H31" s="22">
        <v>1690</v>
      </c>
      <c r="I31" s="22">
        <v>6887</v>
      </c>
      <c r="J31" s="22">
        <v>1911</v>
      </c>
      <c r="K31" s="22">
        <v>0</v>
      </c>
      <c r="L31" s="22">
        <v>0</v>
      </c>
      <c r="M31" s="22">
        <v>13928</v>
      </c>
      <c r="N31" s="22">
        <v>41941</v>
      </c>
      <c r="O31" s="22">
        <v>217256</v>
      </c>
      <c r="P31" s="24">
        <f>O31/'Operating Expenditures 1 - 2012'!B31</f>
        <v>20.859913586173789</v>
      </c>
    </row>
    <row r="32" spans="1:16" ht="13" x14ac:dyDescent="0.3">
      <c r="A32" s="35" t="s">
        <v>68</v>
      </c>
      <c r="B32" s="22">
        <v>15918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15918</v>
      </c>
      <c r="O32" s="22">
        <v>40614</v>
      </c>
      <c r="P32" s="24">
        <f>O32/'Operating Expenditures 1 - 2012'!B32</f>
        <v>33.816819317235634</v>
      </c>
    </row>
    <row r="33" spans="1:16" ht="13" x14ac:dyDescent="0.3">
      <c r="A33" s="35" t="s">
        <v>44</v>
      </c>
      <c r="B33" s="22">
        <v>294405</v>
      </c>
      <c r="C33" s="22">
        <v>263518</v>
      </c>
      <c r="D33" s="22">
        <v>19168</v>
      </c>
      <c r="E33" s="22">
        <v>8007</v>
      </c>
      <c r="F33" s="22">
        <v>23177</v>
      </c>
      <c r="G33" s="22">
        <v>117995</v>
      </c>
      <c r="H33" s="22">
        <v>82004</v>
      </c>
      <c r="I33" s="22">
        <v>384684</v>
      </c>
      <c r="J33" s="22">
        <v>450000</v>
      </c>
      <c r="K33" s="22">
        <v>200</v>
      </c>
      <c r="L33" s="22">
        <v>0</v>
      </c>
      <c r="M33" s="22">
        <v>884429</v>
      </c>
      <c r="N33" s="22">
        <v>2527587</v>
      </c>
      <c r="O33" s="22">
        <v>7620651</v>
      </c>
      <c r="P33" s="24">
        <f>O33/'Operating Expenditures 1 - 2012'!B33</f>
        <v>33.56301777102464</v>
      </c>
    </row>
    <row r="34" spans="1:16" ht="13" x14ac:dyDescent="0.3">
      <c r="A34" s="35" t="s">
        <v>45</v>
      </c>
      <c r="B34" s="22">
        <v>353575</v>
      </c>
      <c r="C34" s="22">
        <v>33658</v>
      </c>
      <c r="D34" s="22">
        <v>3874</v>
      </c>
      <c r="E34" s="22">
        <v>213042</v>
      </c>
      <c r="F34" s="22">
        <v>18053</v>
      </c>
      <c r="G34" s="22">
        <v>68849</v>
      </c>
      <c r="H34" s="22">
        <v>22608</v>
      </c>
      <c r="I34" s="22">
        <v>159463</v>
      </c>
      <c r="J34" s="22">
        <v>0</v>
      </c>
      <c r="K34" s="22">
        <v>0</v>
      </c>
      <c r="L34" s="22">
        <v>0</v>
      </c>
      <c r="M34" s="22">
        <v>199964</v>
      </c>
      <c r="N34" s="22">
        <v>1073086</v>
      </c>
      <c r="O34" s="22">
        <v>4166870</v>
      </c>
      <c r="P34" s="24">
        <f>O34/'Operating Expenditures 1 - 2012'!B34</f>
        <v>42.944583578105515</v>
      </c>
    </row>
    <row r="35" spans="1:16" ht="13" x14ac:dyDescent="0.3">
      <c r="A35" s="35" t="s">
        <v>46</v>
      </c>
      <c r="B35" s="22">
        <v>16766</v>
      </c>
      <c r="C35" s="22">
        <v>3720</v>
      </c>
      <c r="D35" s="22">
        <v>6519</v>
      </c>
      <c r="E35" s="22">
        <v>14307</v>
      </c>
      <c r="F35" s="22">
        <v>231</v>
      </c>
      <c r="G35" s="22">
        <v>31602</v>
      </c>
      <c r="H35" s="22">
        <v>5399</v>
      </c>
      <c r="I35" s="22">
        <v>0</v>
      </c>
      <c r="J35" s="22">
        <v>4800</v>
      </c>
      <c r="K35" s="22">
        <v>0</v>
      </c>
      <c r="L35" s="22">
        <v>0</v>
      </c>
      <c r="M35" s="22">
        <v>10682</v>
      </c>
      <c r="N35" s="22">
        <v>94026</v>
      </c>
      <c r="O35" s="22">
        <v>406850</v>
      </c>
      <c r="P35" s="24">
        <f>O35/'Operating Expenditures 1 - 2012'!B35</f>
        <v>27.255979098278289</v>
      </c>
    </row>
    <row r="36" spans="1:16" ht="13" x14ac:dyDescent="0.3">
      <c r="A36" s="35" t="s">
        <v>47</v>
      </c>
      <c r="B36" s="22">
        <v>125188</v>
      </c>
      <c r="C36" s="22">
        <v>92647</v>
      </c>
      <c r="D36" s="22">
        <v>24748</v>
      </c>
      <c r="E36" s="22">
        <v>66597</v>
      </c>
      <c r="F36" s="22">
        <v>19089</v>
      </c>
      <c r="G36" s="22">
        <v>19730</v>
      </c>
      <c r="H36" s="22">
        <v>25724</v>
      </c>
      <c r="I36" s="22">
        <v>80603</v>
      </c>
      <c r="J36" s="22">
        <v>11288</v>
      </c>
      <c r="K36" s="22">
        <v>0</v>
      </c>
      <c r="L36" s="22">
        <v>0</v>
      </c>
      <c r="M36" s="22">
        <v>206202</v>
      </c>
      <c r="N36" s="22">
        <v>671816</v>
      </c>
      <c r="O36" s="22">
        <v>2214062</v>
      </c>
      <c r="P36" s="24">
        <f>O36/'Operating Expenditures 1 - 2012'!B36</f>
        <v>47.154856984644219</v>
      </c>
    </row>
    <row r="37" spans="1:16" ht="13" x14ac:dyDescent="0.3">
      <c r="A37" s="35" t="s">
        <v>257</v>
      </c>
      <c r="B37" s="22">
        <v>168074</v>
      </c>
      <c r="C37" s="22">
        <v>56479</v>
      </c>
      <c r="D37" s="22">
        <v>2475</v>
      </c>
      <c r="E37" s="22">
        <v>72285</v>
      </c>
      <c r="F37" s="22">
        <v>11385</v>
      </c>
      <c r="G37" s="22">
        <v>184023</v>
      </c>
      <c r="H37" s="22">
        <v>32220</v>
      </c>
      <c r="I37" s="22">
        <v>172131</v>
      </c>
      <c r="J37" s="22">
        <v>15712</v>
      </c>
      <c r="K37" s="22">
        <v>0</v>
      </c>
      <c r="L37" s="22">
        <v>0</v>
      </c>
      <c r="M37" s="22">
        <v>218084</v>
      </c>
      <c r="N37" s="22">
        <v>932868</v>
      </c>
      <c r="O37" s="22">
        <v>3833390</v>
      </c>
      <c r="P37" s="24">
        <f>O37/'Operating Expenditures 1 - 2012'!B37</f>
        <v>29.053599308787195</v>
      </c>
    </row>
    <row r="38" spans="1:16" ht="13" x14ac:dyDescent="0.3">
      <c r="A38" s="35" t="s">
        <v>48</v>
      </c>
      <c r="B38" s="22">
        <v>33539</v>
      </c>
      <c r="C38" s="22">
        <v>0</v>
      </c>
      <c r="D38" s="22">
        <v>0</v>
      </c>
      <c r="E38" s="22">
        <v>0</v>
      </c>
      <c r="F38" s="22">
        <v>4500</v>
      </c>
      <c r="G38" s="22">
        <v>15000</v>
      </c>
      <c r="H38" s="22">
        <v>0</v>
      </c>
      <c r="I38" s="22">
        <v>21687</v>
      </c>
      <c r="J38" s="22">
        <v>17945</v>
      </c>
      <c r="K38" s="22">
        <v>2000</v>
      </c>
      <c r="L38" s="22">
        <v>0</v>
      </c>
      <c r="M38" s="22">
        <v>158992</v>
      </c>
      <c r="N38" s="22">
        <v>253663</v>
      </c>
      <c r="O38" s="22">
        <v>445393</v>
      </c>
      <c r="P38" s="24">
        <f>O38/'Operating Expenditures 1 - 2012'!B38</f>
        <v>36.645795622840218</v>
      </c>
    </row>
    <row r="39" spans="1:16" ht="13" x14ac:dyDescent="0.3">
      <c r="A39" s="35" t="s">
        <v>49</v>
      </c>
      <c r="B39" s="22">
        <v>37676</v>
      </c>
      <c r="C39" s="22">
        <v>8612</v>
      </c>
      <c r="D39" s="22">
        <v>10414</v>
      </c>
      <c r="E39" s="22">
        <v>3952</v>
      </c>
      <c r="F39" s="22">
        <v>1967</v>
      </c>
      <c r="G39" s="22">
        <v>6650</v>
      </c>
      <c r="H39" s="22">
        <v>34901</v>
      </c>
      <c r="I39" s="22">
        <v>18013</v>
      </c>
      <c r="J39" s="22">
        <v>10414</v>
      </c>
      <c r="K39" s="22">
        <v>2720</v>
      </c>
      <c r="L39" s="22">
        <v>0</v>
      </c>
      <c r="M39" s="22">
        <v>8965</v>
      </c>
      <c r="N39" s="22">
        <v>144284</v>
      </c>
      <c r="O39" s="22">
        <v>451915</v>
      </c>
      <c r="P39" s="24">
        <f>O39/'Operating Expenditures 1 - 2012'!B39</f>
        <v>16.398091367611308</v>
      </c>
    </row>
    <row r="40" spans="1:16" ht="13" x14ac:dyDescent="0.3">
      <c r="A40" s="35" t="s">
        <v>50</v>
      </c>
      <c r="B40" s="22">
        <v>6419</v>
      </c>
      <c r="C40" s="22">
        <v>3013</v>
      </c>
      <c r="D40" s="22">
        <v>4067</v>
      </c>
      <c r="E40" s="22">
        <v>0</v>
      </c>
      <c r="F40" s="22">
        <v>0</v>
      </c>
      <c r="G40" s="22">
        <v>1467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5891</v>
      </c>
      <c r="N40" s="22">
        <v>20857</v>
      </c>
      <c r="O40" s="22">
        <v>117495</v>
      </c>
      <c r="P40" s="24">
        <f>O40/'Operating Expenditures 1 - 2012'!B40</f>
        <v>9.5501097293343093</v>
      </c>
    </row>
    <row r="41" spans="1:16" ht="13" x14ac:dyDescent="0.3">
      <c r="A41" s="35" t="s">
        <v>51</v>
      </c>
      <c r="B41" s="22">
        <v>65713</v>
      </c>
      <c r="C41" s="22">
        <v>13671</v>
      </c>
      <c r="D41" s="22">
        <v>15805</v>
      </c>
      <c r="E41" s="22">
        <v>13658</v>
      </c>
      <c r="F41" s="22">
        <v>2594</v>
      </c>
      <c r="G41" s="22">
        <v>2749</v>
      </c>
      <c r="H41" s="22">
        <v>60278</v>
      </c>
      <c r="I41" s="22">
        <v>0</v>
      </c>
      <c r="J41" s="22">
        <v>15560</v>
      </c>
      <c r="K41" s="22">
        <v>500</v>
      </c>
      <c r="L41" s="22">
        <v>0</v>
      </c>
      <c r="M41" s="22">
        <v>120872</v>
      </c>
      <c r="N41" s="22">
        <v>311400</v>
      </c>
      <c r="O41" s="22">
        <v>1579689</v>
      </c>
      <c r="P41" s="24">
        <f>O41/'Operating Expenditures 1 - 2012'!B41</f>
        <v>40.057029110457449</v>
      </c>
    </row>
    <row r="42" spans="1:16" ht="13" x14ac:dyDescent="0.3">
      <c r="A42" s="35" t="s">
        <v>258</v>
      </c>
      <c r="B42" s="22">
        <v>290352</v>
      </c>
      <c r="C42" s="22">
        <v>0</v>
      </c>
      <c r="D42" s="22">
        <v>133808</v>
      </c>
      <c r="E42" s="22">
        <v>0</v>
      </c>
      <c r="F42" s="22">
        <v>13044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812585</v>
      </c>
      <c r="N42" s="22">
        <v>1249789</v>
      </c>
      <c r="O42" s="22">
        <v>10984744</v>
      </c>
      <c r="P42" s="24">
        <f>O42/'Operating Expenditures 1 - 2012'!B42</f>
        <v>29.748798916723086</v>
      </c>
    </row>
    <row r="43" spans="1:16" ht="13" x14ac:dyDescent="0.3">
      <c r="A43" s="35" t="s">
        <v>259</v>
      </c>
      <c r="B43" s="22">
        <v>66011</v>
      </c>
      <c r="C43" s="22">
        <v>13120</v>
      </c>
      <c r="D43" s="22">
        <v>6000</v>
      </c>
      <c r="E43" s="22">
        <v>5363</v>
      </c>
      <c r="F43" s="22">
        <v>2120</v>
      </c>
      <c r="G43" s="22">
        <v>1500</v>
      </c>
      <c r="H43" s="22">
        <v>42000</v>
      </c>
      <c r="I43" s="22">
        <v>0</v>
      </c>
      <c r="J43" s="22">
        <v>3500</v>
      </c>
      <c r="K43" s="22">
        <v>1600</v>
      </c>
      <c r="L43" s="22">
        <v>0</v>
      </c>
      <c r="M43" s="22">
        <v>22000</v>
      </c>
      <c r="N43" s="22">
        <v>163214</v>
      </c>
      <c r="O43" s="22">
        <v>471452</v>
      </c>
      <c r="P43" s="24">
        <f>O43/'Operating Expenditures 1 - 2012'!B43</f>
        <v>6.1223556911888837</v>
      </c>
    </row>
    <row r="44" spans="1:16" ht="13" x14ac:dyDescent="0.3">
      <c r="A44" s="35" t="s">
        <v>69</v>
      </c>
      <c r="B44" s="22">
        <v>327555</v>
      </c>
      <c r="C44" s="22">
        <v>237823</v>
      </c>
      <c r="D44" s="22">
        <v>103709</v>
      </c>
      <c r="E44" s="22">
        <v>103956</v>
      </c>
      <c r="F44" s="22">
        <v>37340</v>
      </c>
      <c r="G44" s="22">
        <v>98336</v>
      </c>
      <c r="H44" s="22">
        <v>167028</v>
      </c>
      <c r="I44" s="22">
        <v>209298</v>
      </c>
      <c r="J44" s="22">
        <v>170458</v>
      </c>
      <c r="K44" s="22">
        <v>12640</v>
      </c>
      <c r="L44" s="22">
        <v>0</v>
      </c>
      <c r="M44" s="22">
        <v>391838</v>
      </c>
      <c r="N44" s="22">
        <v>1859981</v>
      </c>
      <c r="O44" s="22">
        <v>6640538</v>
      </c>
      <c r="P44" s="24">
        <f>O44/'Operating Expenditures 1 - 2012'!B44</f>
        <v>42.742081447963798</v>
      </c>
    </row>
    <row r="45" spans="1:16" ht="13" x14ac:dyDescent="0.3">
      <c r="A45" s="35" t="s">
        <v>260</v>
      </c>
      <c r="B45" s="22">
        <v>49040</v>
      </c>
      <c r="C45" s="22">
        <v>2650</v>
      </c>
      <c r="D45" s="22">
        <v>10000</v>
      </c>
      <c r="E45" s="22">
        <v>0</v>
      </c>
      <c r="F45" s="22">
        <v>1400</v>
      </c>
      <c r="G45" s="22">
        <v>15000</v>
      </c>
      <c r="H45" s="22">
        <v>8000</v>
      </c>
      <c r="I45" s="22">
        <v>55331</v>
      </c>
      <c r="J45" s="22">
        <v>0</v>
      </c>
      <c r="K45" s="22">
        <v>0</v>
      </c>
      <c r="L45" s="22">
        <v>0</v>
      </c>
      <c r="M45" s="22">
        <v>0</v>
      </c>
      <c r="N45" s="22">
        <v>141421</v>
      </c>
      <c r="O45" s="22">
        <v>703418</v>
      </c>
      <c r="P45" s="24">
        <f>O45/'Operating Expenditures 1 - 2012'!B45</f>
        <v>29.405877680698968</v>
      </c>
    </row>
    <row r="46" spans="1:16" ht="13" x14ac:dyDescent="0.3">
      <c r="A46" s="35" t="s">
        <v>52</v>
      </c>
      <c r="B46" s="22">
        <v>62108</v>
      </c>
      <c r="C46" s="22">
        <v>35625</v>
      </c>
      <c r="D46" s="22">
        <v>23199</v>
      </c>
      <c r="E46" s="22">
        <v>18074</v>
      </c>
      <c r="F46" s="22">
        <v>2815</v>
      </c>
      <c r="G46" s="22">
        <v>14510</v>
      </c>
      <c r="H46" s="22">
        <v>20786</v>
      </c>
      <c r="I46" s="22">
        <v>52000</v>
      </c>
      <c r="J46" s="22">
        <v>10800</v>
      </c>
      <c r="K46" s="22">
        <v>0</v>
      </c>
      <c r="L46" s="22">
        <v>0</v>
      </c>
      <c r="M46" s="22">
        <v>100631</v>
      </c>
      <c r="N46" s="22">
        <v>340548</v>
      </c>
      <c r="O46" s="22">
        <v>1158840</v>
      </c>
      <c r="P46" s="24">
        <f>O46/'Operating Expenditures 1 - 2012'!B46</f>
        <v>50.991815541670334</v>
      </c>
    </row>
    <row r="47" spans="1:16" ht="13" x14ac:dyDescent="0.3">
      <c r="A47" s="35" t="s">
        <v>53</v>
      </c>
      <c r="B47" s="22">
        <v>278094</v>
      </c>
      <c r="C47" s="22">
        <v>145258</v>
      </c>
      <c r="D47" s="22">
        <v>0</v>
      </c>
      <c r="E47" s="22">
        <v>44472</v>
      </c>
      <c r="F47" s="22">
        <v>6562</v>
      </c>
      <c r="G47" s="22">
        <v>78685</v>
      </c>
      <c r="H47" s="22">
        <v>0</v>
      </c>
      <c r="I47" s="22">
        <v>433167</v>
      </c>
      <c r="J47" s="22">
        <v>15500</v>
      </c>
      <c r="K47" s="22">
        <v>13201</v>
      </c>
      <c r="L47" s="22">
        <v>5415</v>
      </c>
      <c r="M47" s="22">
        <v>270342</v>
      </c>
      <c r="N47" s="22">
        <v>1290696</v>
      </c>
      <c r="O47" s="22">
        <v>4235887</v>
      </c>
      <c r="P47" s="24">
        <f>O47/'Operating Expenditures 1 - 2012'!B47</f>
        <v>31.999629833878512</v>
      </c>
    </row>
    <row r="48" spans="1:16" ht="13" x14ac:dyDescent="0.3">
      <c r="A48" s="35" t="s">
        <v>261</v>
      </c>
      <c r="B48" s="22">
        <v>12705</v>
      </c>
      <c r="C48" s="22">
        <v>3940</v>
      </c>
      <c r="D48" s="22">
        <v>100000</v>
      </c>
      <c r="E48" s="22">
        <v>7707</v>
      </c>
      <c r="F48" s="22">
        <v>577</v>
      </c>
      <c r="G48" s="22">
        <v>657</v>
      </c>
      <c r="H48" s="22">
        <v>0</v>
      </c>
      <c r="I48" s="22">
        <v>14047</v>
      </c>
      <c r="J48" s="22">
        <v>5220</v>
      </c>
      <c r="K48" s="22">
        <v>0</v>
      </c>
      <c r="L48" s="22">
        <v>0</v>
      </c>
      <c r="M48" s="22">
        <v>10300</v>
      </c>
      <c r="N48" s="22">
        <v>155153</v>
      </c>
      <c r="O48" s="22">
        <v>343833</v>
      </c>
      <c r="P48" s="24">
        <f>O48/'Operating Expenditures 1 - 2012'!B48</f>
        <v>38.27596571301347</v>
      </c>
    </row>
    <row r="49" spans="1:16" ht="13" x14ac:dyDescent="0.3">
      <c r="A49" s="35" t="s">
        <v>54</v>
      </c>
      <c r="B49" s="22">
        <v>91267</v>
      </c>
      <c r="C49" s="22">
        <v>51065</v>
      </c>
      <c r="D49" s="22">
        <v>175</v>
      </c>
      <c r="E49" s="22">
        <v>15246</v>
      </c>
      <c r="F49" s="22">
        <v>12773</v>
      </c>
      <c r="G49" s="22">
        <v>42765</v>
      </c>
      <c r="H49" s="22">
        <v>1500</v>
      </c>
      <c r="I49" s="22">
        <v>0</v>
      </c>
      <c r="J49" s="22">
        <v>0</v>
      </c>
      <c r="K49" s="22">
        <v>1500</v>
      </c>
      <c r="L49" s="22">
        <v>0</v>
      </c>
      <c r="M49" s="22">
        <v>13351</v>
      </c>
      <c r="N49" s="22">
        <v>229642</v>
      </c>
      <c r="O49" s="22">
        <v>679340</v>
      </c>
      <c r="P49" s="24">
        <f>O49/'Operating Expenditures 1 - 2012'!B49</f>
        <v>32.471679174035657</v>
      </c>
    </row>
    <row r="50" spans="1:16" ht="13" x14ac:dyDescent="0.3">
      <c r="A50" s="35" t="s">
        <v>262</v>
      </c>
      <c r="B50" s="22">
        <v>20252</v>
      </c>
      <c r="C50" s="22">
        <v>11235</v>
      </c>
      <c r="D50" s="22">
        <v>6081</v>
      </c>
      <c r="E50" s="22">
        <v>11705</v>
      </c>
      <c r="F50" s="22">
        <v>1591</v>
      </c>
      <c r="G50" s="22">
        <v>6559</v>
      </c>
      <c r="H50" s="22">
        <v>18515</v>
      </c>
      <c r="I50" s="22">
        <v>23758</v>
      </c>
      <c r="J50" s="22">
        <v>0</v>
      </c>
      <c r="K50" s="22">
        <v>500</v>
      </c>
      <c r="L50" s="22">
        <v>0</v>
      </c>
      <c r="M50" s="22">
        <v>59542</v>
      </c>
      <c r="N50" s="22">
        <v>159738</v>
      </c>
      <c r="O50" s="22">
        <v>503177</v>
      </c>
      <c r="P50" s="24">
        <f>O50/'Operating Expenditures 1 - 2012'!B50</f>
        <v>20.685590955806784</v>
      </c>
    </row>
    <row r="51" spans="1:16" ht="13" x14ac:dyDescent="0.3">
      <c r="A51" s="35" t="s">
        <v>263</v>
      </c>
      <c r="B51" s="22">
        <v>781106</v>
      </c>
      <c r="C51" s="22">
        <v>1014065</v>
      </c>
      <c r="D51" s="22">
        <v>0</v>
      </c>
      <c r="E51" s="22">
        <v>216463</v>
      </c>
      <c r="F51" s="22">
        <v>76670</v>
      </c>
      <c r="G51" s="22">
        <v>323915</v>
      </c>
      <c r="H51" s="22">
        <v>662600</v>
      </c>
      <c r="I51" s="22">
        <v>412740</v>
      </c>
      <c r="J51" s="22">
        <v>0</v>
      </c>
      <c r="K51" s="22">
        <v>0</v>
      </c>
      <c r="L51" s="22">
        <v>0</v>
      </c>
      <c r="M51" s="22">
        <v>2100841</v>
      </c>
      <c r="N51" s="22">
        <v>5588400</v>
      </c>
      <c r="O51" s="22">
        <v>14870978</v>
      </c>
      <c r="P51" s="24">
        <f>O51/'Operating Expenditures 1 - 2012'!B51</f>
        <v>57.842796186593958</v>
      </c>
    </row>
    <row r="52" spans="1:16" ht="13" x14ac:dyDescent="0.3">
      <c r="A52" s="35" t="s">
        <v>55</v>
      </c>
      <c r="B52" s="22">
        <v>31176</v>
      </c>
      <c r="C52" s="22">
        <v>10424</v>
      </c>
      <c r="D52" s="22">
        <v>5419</v>
      </c>
      <c r="E52" s="22">
        <v>6889</v>
      </c>
      <c r="F52" s="22">
        <v>951</v>
      </c>
      <c r="G52" s="22">
        <v>6646</v>
      </c>
      <c r="H52" s="22">
        <v>280</v>
      </c>
      <c r="I52" s="22">
        <v>0</v>
      </c>
      <c r="J52" s="22">
        <v>13000</v>
      </c>
      <c r="K52" s="22">
        <v>0</v>
      </c>
      <c r="L52" s="22">
        <v>0</v>
      </c>
      <c r="M52" s="22">
        <v>19355</v>
      </c>
      <c r="N52" s="22">
        <v>94140</v>
      </c>
      <c r="O52" s="22">
        <v>175427</v>
      </c>
      <c r="P52" s="24">
        <f>O52/'Operating Expenditures 1 - 2012'!B52</f>
        <v>40.626910606762387</v>
      </c>
    </row>
    <row r="53" spans="1:16" ht="13" x14ac:dyDescent="0.3">
      <c r="A53" s="35" t="s">
        <v>56</v>
      </c>
      <c r="B53" s="22">
        <v>694</v>
      </c>
      <c r="C53" s="22">
        <v>3045</v>
      </c>
      <c r="D53" s="22">
        <v>0</v>
      </c>
      <c r="E53" s="22">
        <v>7620</v>
      </c>
      <c r="F53" s="22">
        <v>1174</v>
      </c>
      <c r="G53" s="22">
        <v>0</v>
      </c>
      <c r="H53" s="22">
        <v>22338</v>
      </c>
      <c r="I53" s="22">
        <v>35163</v>
      </c>
      <c r="J53" s="22">
        <v>0</v>
      </c>
      <c r="K53" s="22">
        <v>5212</v>
      </c>
      <c r="L53" s="22">
        <v>0</v>
      </c>
      <c r="M53" s="22">
        <v>18975</v>
      </c>
      <c r="N53" s="22">
        <v>94221</v>
      </c>
      <c r="O53" s="22">
        <v>604134</v>
      </c>
      <c r="P53" s="24">
        <f>O53/'Operating Expenditures 1 - 2012'!B53</f>
        <v>14.51024378527681</v>
      </c>
    </row>
    <row r="54" spans="1:16" ht="13" x14ac:dyDescent="0.3">
      <c r="A54" s="35" t="s">
        <v>57</v>
      </c>
      <c r="B54" s="22">
        <v>140413</v>
      </c>
      <c r="C54" s="22">
        <v>206215</v>
      </c>
      <c r="D54" s="22">
        <v>24666</v>
      </c>
      <c r="E54" s="22">
        <v>114054</v>
      </c>
      <c r="F54" s="22">
        <v>31500</v>
      </c>
      <c r="G54" s="22">
        <v>62230</v>
      </c>
      <c r="H54" s="22">
        <v>55085</v>
      </c>
      <c r="I54" s="22">
        <v>165178</v>
      </c>
      <c r="J54" s="22">
        <v>158092</v>
      </c>
      <c r="K54" s="22">
        <v>0</v>
      </c>
      <c r="L54" s="22">
        <v>0</v>
      </c>
      <c r="M54" s="22">
        <v>134941</v>
      </c>
      <c r="N54" s="22">
        <v>1092374</v>
      </c>
      <c r="O54" s="22">
        <v>4378338</v>
      </c>
      <c r="P54" s="24">
        <f>O54/'Operating Expenditures 1 - 2012'!B54</f>
        <v>83.110381351910561</v>
      </c>
    </row>
    <row r="55" spans="1:16" ht="13" x14ac:dyDescent="0.3">
      <c r="A55" s="35" t="s">
        <v>264</v>
      </c>
      <c r="B55" s="22">
        <v>97610</v>
      </c>
      <c r="C55" s="22">
        <v>1825</v>
      </c>
      <c r="D55" s="22">
        <v>33976</v>
      </c>
      <c r="E55" s="22">
        <v>30417</v>
      </c>
      <c r="F55" s="22">
        <v>1794</v>
      </c>
      <c r="G55" s="22">
        <v>8961</v>
      </c>
      <c r="H55" s="22">
        <v>10839</v>
      </c>
      <c r="I55" s="22">
        <v>0</v>
      </c>
      <c r="J55" s="22">
        <v>0</v>
      </c>
      <c r="K55" s="22">
        <v>0</v>
      </c>
      <c r="L55" s="22">
        <v>0</v>
      </c>
      <c r="M55" s="22">
        <v>43828</v>
      </c>
      <c r="N55" s="22">
        <v>229250</v>
      </c>
      <c r="O55" s="22">
        <v>850502</v>
      </c>
      <c r="P55" s="24">
        <f>O55/'Operating Expenditures 1 - 2012'!B55</f>
        <v>39.153945308903417</v>
      </c>
    </row>
    <row r="56" spans="1:16" ht="13" x14ac:dyDescent="0.3">
      <c r="A56" s="35" t="s">
        <v>58</v>
      </c>
      <c r="B56" s="22">
        <v>111722</v>
      </c>
      <c r="C56" s="22">
        <v>26012</v>
      </c>
      <c r="D56" s="22">
        <v>36401</v>
      </c>
      <c r="E56" s="22">
        <v>52212</v>
      </c>
      <c r="F56" s="22">
        <v>6838</v>
      </c>
      <c r="G56" s="22">
        <v>38985</v>
      </c>
      <c r="H56" s="22">
        <v>66352</v>
      </c>
      <c r="I56" s="22">
        <v>149257</v>
      </c>
      <c r="J56" s="22">
        <v>17260</v>
      </c>
      <c r="K56" s="22">
        <v>0</v>
      </c>
      <c r="L56" s="22">
        <v>0</v>
      </c>
      <c r="M56" s="22">
        <v>365904</v>
      </c>
      <c r="N56" s="22">
        <v>870943</v>
      </c>
      <c r="O56" s="22">
        <v>2993827</v>
      </c>
      <c r="P56" s="24">
        <f>O56/'Operating Expenditures 1 - 2012'!B56</f>
        <v>66.889204164618619</v>
      </c>
    </row>
    <row r="57" spans="1:16" ht="13" x14ac:dyDescent="0.3">
      <c r="A57" s="35" t="s">
        <v>59</v>
      </c>
      <c r="B57" s="22">
        <v>57395</v>
      </c>
      <c r="C57" s="22">
        <v>59696</v>
      </c>
      <c r="D57" s="22">
        <v>10725</v>
      </c>
      <c r="E57" s="22">
        <v>11369</v>
      </c>
      <c r="F57" s="22">
        <v>9992</v>
      </c>
      <c r="G57" s="22">
        <v>0</v>
      </c>
      <c r="H57" s="22">
        <v>0</v>
      </c>
      <c r="I57" s="22">
        <v>76255</v>
      </c>
      <c r="J57" s="22">
        <v>0</v>
      </c>
      <c r="K57" s="22">
        <v>200</v>
      </c>
      <c r="L57" s="22">
        <v>0</v>
      </c>
      <c r="M57" s="22">
        <v>57412</v>
      </c>
      <c r="N57" s="22">
        <v>283044</v>
      </c>
      <c r="O57" s="22">
        <v>1276289</v>
      </c>
      <c r="P57" s="24">
        <f>O57/'Operating Expenditures 1 - 2012'!B57</f>
        <v>24.206065318818041</v>
      </c>
    </row>
    <row r="58" spans="1:16" ht="13" x14ac:dyDescent="0.3">
      <c r="A58" s="35" t="s">
        <v>60</v>
      </c>
      <c r="B58" s="22">
        <v>174459</v>
      </c>
      <c r="C58" s="22">
        <v>18120</v>
      </c>
      <c r="D58" s="22">
        <v>14158</v>
      </c>
      <c r="E58" s="22">
        <v>75558</v>
      </c>
      <c r="F58" s="22">
        <v>22802</v>
      </c>
      <c r="G58" s="22">
        <v>79397</v>
      </c>
      <c r="H58" s="22">
        <v>33809</v>
      </c>
      <c r="I58" s="22">
        <v>0</v>
      </c>
      <c r="J58" s="22">
        <v>12445</v>
      </c>
      <c r="K58" s="22">
        <v>0</v>
      </c>
      <c r="L58" s="22">
        <v>0</v>
      </c>
      <c r="M58" s="22">
        <v>378475</v>
      </c>
      <c r="N58" s="22">
        <v>809223</v>
      </c>
      <c r="O58" s="22">
        <v>2356799</v>
      </c>
      <c r="P58" s="24">
        <f>O58/'Operating Expenditures 1 - 2012'!B58</f>
        <v>43.890701528949478</v>
      </c>
    </row>
    <row r="59" spans="1:16" ht="13" x14ac:dyDescent="0.3">
      <c r="A59" s="35" t="s">
        <v>61</v>
      </c>
      <c r="B59" s="22">
        <v>196422</v>
      </c>
      <c r="C59" s="22">
        <v>181016</v>
      </c>
      <c r="D59" s="22">
        <v>27899</v>
      </c>
      <c r="E59" s="22">
        <v>146478</v>
      </c>
      <c r="F59" s="22">
        <v>56666</v>
      </c>
      <c r="G59" s="22">
        <v>0</v>
      </c>
      <c r="H59" s="22">
        <v>0</v>
      </c>
      <c r="I59" s="22">
        <v>490210</v>
      </c>
      <c r="J59" s="22">
        <v>22385</v>
      </c>
      <c r="K59" s="22">
        <v>0</v>
      </c>
      <c r="L59" s="22">
        <v>0</v>
      </c>
      <c r="M59" s="22">
        <v>2323047</v>
      </c>
      <c r="N59" s="22">
        <v>3444123</v>
      </c>
      <c r="O59" s="22">
        <v>8735429</v>
      </c>
      <c r="P59" s="24">
        <f>O59/'Operating Expenditures 1 - 2012'!B59</f>
        <v>36.480766580498049</v>
      </c>
    </row>
    <row r="60" spans="1:16" ht="13" x14ac:dyDescent="0.3">
      <c r="A60" s="35" t="s">
        <v>62</v>
      </c>
      <c r="B60" s="22">
        <v>117350</v>
      </c>
      <c r="C60" s="22">
        <v>128934</v>
      </c>
      <c r="D60" s="22">
        <v>62323</v>
      </c>
      <c r="E60" s="22">
        <v>67898</v>
      </c>
      <c r="F60" s="22">
        <v>11542</v>
      </c>
      <c r="G60" s="22">
        <v>444197</v>
      </c>
      <c r="H60" s="22">
        <v>45240</v>
      </c>
      <c r="I60" s="22">
        <v>95000</v>
      </c>
      <c r="J60" s="22">
        <v>39205</v>
      </c>
      <c r="K60" s="22">
        <v>15657</v>
      </c>
      <c r="L60" s="22">
        <v>0</v>
      </c>
      <c r="M60" s="22">
        <v>274262</v>
      </c>
      <c r="N60" s="22">
        <v>1301608</v>
      </c>
      <c r="O60" s="22">
        <v>3024539</v>
      </c>
      <c r="P60" s="24">
        <f>O60/'Operating Expenditures 1 - 2012'!B60</f>
        <v>24.501899692970731</v>
      </c>
    </row>
    <row r="61" spans="1:16" ht="13" x14ac:dyDescent="0.3">
      <c r="A61" s="35" t="s">
        <v>265</v>
      </c>
      <c r="B61" s="22">
        <v>10052</v>
      </c>
      <c r="C61" s="22">
        <v>552</v>
      </c>
      <c r="D61" s="22">
        <v>6035</v>
      </c>
      <c r="E61" s="22">
        <v>5761</v>
      </c>
      <c r="F61" s="22">
        <v>6308</v>
      </c>
      <c r="G61" s="22">
        <v>2095</v>
      </c>
      <c r="H61" s="22">
        <v>0</v>
      </c>
      <c r="I61" s="22">
        <v>0</v>
      </c>
      <c r="J61" s="22">
        <v>1438</v>
      </c>
      <c r="K61" s="22">
        <v>0</v>
      </c>
      <c r="L61" s="22">
        <v>0</v>
      </c>
      <c r="M61" s="22">
        <v>30161</v>
      </c>
      <c r="N61" s="22">
        <v>62402</v>
      </c>
      <c r="O61" s="22">
        <v>206813</v>
      </c>
      <c r="P61" s="24">
        <f>O61/'Operating Expenditures 1 - 2012'!B61</f>
        <v>41.746669358094472</v>
      </c>
    </row>
    <row r="62" spans="1:16" ht="13" x14ac:dyDescent="0.3">
      <c r="A62" s="35" t="s">
        <v>266</v>
      </c>
      <c r="B62" s="22">
        <v>239431</v>
      </c>
      <c r="C62" s="22">
        <v>322589</v>
      </c>
      <c r="D62" s="22">
        <v>20000</v>
      </c>
      <c r="E62" s="22">
        <v>254510</v>
      </c>
      <c r="F62" s="22">
        <v>20059</v>
      </c>
      <c r="G62" s="22">
        <v>86756</v>
      </c>
      <c r="H62" s="22">
        <v>0</v>
      </c>
      <c r="I62" s="22">
        <v>56453</v>
      </c>
      <c r="J62" s="22">
        <v>0</v>
      </c>
      <c r="K62" s="22">
        <v>0</v>
      </c>
      <c r="L62" s="22">
        <v>0</v>
      </c>
      <c r="M62" s="22">
        <v>342965</v>
      </c>
      <c r="N62" s="22">
        <v>1342763</v>
      </c>
      <c r="O62" s="22">
        <v>4690268</v>
      </c>
      <c r="P62" s="24">
        <f>O62/'Operating Expenditures 1 - 2012'!B62</f>
        <v>41.91743898188448</v>
      </c>
    </row>
    <row r="63" spans="1:16" ht="13" x14ac:dyDescent="0.3">
      <c r="A63" s="35" t="s">
        <v>63</v>
      </c>
      <c r="B63" s="22">
        <v>8594</v>
      </c>
      <c r="C63" s="22">
        <v>10940</v>
      </c>
      <c r="D63" s="22">
        <v>75</v>
      </c>
      <c r="E63" s="22">
        <v>18120</v>
      </c>
      <c r="F63" s="22">
        <v>11092</v>
      </c>
      <c r="G63" s="22">
        <v>2657</v>
      </c>
      <c r="H63" s="22">
        <v>26053</v>
      </c>
      <c r="I63" s="22">
        <v>0</v>
      </c>
      <c r="J63" s="22">
        <v>2250</v>
      </c>
      <c r="K63" s="22">
        <v>2160</v>
      </c>
      <c r="L63" s="22">
        <v>0</v>
      </c>
      <c r="M63" s="22">
        <v>37543</v>
      </c>
      <c r="N63" s="22">
        <v>119484</v>
      </c>
      <c r="O63" s="22">
        <v>396601</v>
      </c>
      <c r="P63" s="24">
        <f>O63/'Operating Expenditures 1 - 2012'!B63</f>
        <v>17.690396538650251</v>
      </c>
    </row>
    <row r="64" spans="1:16" ht="13" x14ac:dyDescent="0.3">
      <c r="A64" s="35" t="s">
        <v>70</v>
      </c>
      <c r="B64" s="22">
        <v>125840</v>
      </c>
      <c r="C64" s="22">
        <v>43112</v>
      </c>
      <c r="D64" s="22">
        <v>13205</v>
      </c>
      <c r="E64" s="22">
        <v>90011</v>
      </c>
      <c r="F64" s="22">
        <v>7135</v>
      </c>
      <c r="G64" s="22">
        <v>64313</v>
      </c>
      <c r="H64" s="22">
        <v>16140</v>
      </c>
      <c r="I64" s="22">
        <v>43673</v>
      </c>
      <c r="J64" s="22">
        <v>11145</v>
      </c>
      <c r="K64" s="22">
        <v>200</v>
      </c>
      <c r="L64" s="22">
        <v>0</v>
      </c>
      <c r="M64" s="22">
        <v>66539</v>
      </c>
      <c r="N64" s="22">
        <v>481313</v>
      </c>
      <c r="O64" s="22">
        <v>1471778</v>
      </c>
      <c r="P64" s="24">
        <f>O64/'Operating Expenditures 1 - 2012'!B64</f>
        <v>25.063058767433542</v>
      </c>
    </row>
    <row r="65" spans="1:18" ht="13" x14ac:dyDescent="0.25">
      <c r="A65" s="40" t="s">
        <v>267</v>
      </c>
      <c r="B65" s="22">
        <v>78932</v>
      </c>
      <c r="C65" s="22">
        <v>32314</v>
      </c>
      <c r="D65" s="22">
        <v>0</v>
      </c>
      <c r="E65" s="22">
        <v>9758</v>
      </c>
      <c r="F65" s="22">
        <v>3414</v>
      </c>
      <c r="G65" s="22">
        <v>9940</v>
      </c>
      <c r="H65" s="22">
        <v>0</v>
      </c>
      <c r="I65" s="22">
        <v>11850</v>
      </c>
      <c r="J65" s="22">
        <v>33468</v>
      </c>
      <c r="K65" s="22">
        <v>9321</v>
      </c>
      <c r="L65" s="22">
        <v>0</v>
      </c>
      <c r="M65" s="22">
        <v>102994</v>
      </c>
      <c r="N65" s="22">
        <v>291991</v>
      </c>
      <c r="O65" s="22">
        <v>974023</v>
      </c>
      <c r="P65" s="24">
        <f>O65/'Operating Expenditures 1 - 2012'!B65</f>
        <v>18.081326922719931</v>
      </c>
    </row>
    <row r="66" spans="1:18" ht="13" x14ac:dyDescent="0.3">
      <c r="A66" s="35" t="s">
        <v>64</v>
      </c>
      <c r="B66" s="22">
        <v>10500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  <c r="N66" s="22">
        <v>10500</v>
      </c>
      <c r="O66" s="22">
        <v>66750</v>
      </c>
      <c r="P66" s="24">
        <f>O66/'Operating Expenditures 1 - 2012'!B66</f>
        <v>69.242738589211612</v>
      </c>
    </row>
    <row r="67" spans="1:18" ht="13" x14ac:dyDescent="0.3">
      <c r="A67" s="35" t="s">
        <v>268</v>
      </c>
      <c r="B67" s="22">
        <v>49200</v>
      </c>
      <c r="C67" s="22">
        <v>9300</v>
      </c>
      <c r="D67" s="22">
        <v>2000</v>
      </c>
      <c r="E67" s="22">
        <v>25000</v>
      </c>
      <c r="F67" s="22">
        <v>2200</v>
      </c>
      <c r="G67" s="22">
        <v>6000</v>
      </c>
      <c r="H67" s="22">
        <v>9000</v>
      </c>
      <c r="I67" s="22">
        <v>35000</v>
      </c>
      <c r="J67" s="22">
        <v>0</v>
      </c>
      <c r="K67" s="22">
        <v>0</v>
      </c>
      <c r="L67" s="22">
        <v>0</v>
      </c>
      <c r="M67" s="22">
        <v>55300</v>
      </c>
      <c r="N67" s="22">
        <v>193000</v>
      </c>
      <c r="O67" s="22">
        <v>723000</v>
      </c>
      <c r="P67" s="24">
        <f>O67/'Operating Expenditures 1 - 2012'!B67</f>
        <v>15.491750589243626</v>
      </c>
    </row>
    <row r="68" spans="1:18" ht="13" x14ac:dyDescent="0.3">
      <c r="A68" s="35" t="s">
        <v>269</v>
      </c>
      <c r="B68" s="22">
        <v>89819</v>
      </c>
      <c r="C68" s="22">
        <v>42565</v>
      </c>
      <c r="D68" s="22">
        <v>15840</v>
      </c>
      <c r="E68" s="22">
        <v>65702</v>
      </c>
      <c r="F68" s="22">
        <v>10125</v>
      </c>
      <c r="G68" s="22">
        <v>82239</v>
      </c>
      <c r="H68" s="22">
        <v>50111</v>
      </c>
      <c r="I68" s="22">
        <v>109530</v>
      </c>
      <c r="J68" s="22">
        <v>10000</v>
      </c>
      <c r="K68" s="22">
        <v>239</v>
      </c>
      <c r="L68" s="22">
        <v>0</v>
      </c>
      <c r="M68" s="22">
        <v>359779</v>
      </c>
      <c r="N68" s="22">
        <v>835949</v>
      </c>
      <c r="O68" s="22">
        <v>2656399</v>
      </c>
      <c r="P68" s="24">
        <f>O68/'Operating Expenditures 1 - 2012'!B68</f>
        <v>64.8851734245237</v>
      </c>
    </row>
    <row r="69" spans="1:18" ht="13" x14ac:dyDescent="0.3">
      <c r="A69" s="35" t="s">
        <v>270</v>
      </c>
      <c r="B69" s="22">
        <v>43597</v>
      </c>
      <c r="C69" s="22">
        <v>25268</v>
      </c>
      <c r="D69" s="22">
        <v>35401</v>
      </c>
      <c r="E69" s="22">
        <v>24884</v>
      </c>
      <c r="F69" s="22">
        <v>6388</v>
      </c>
      <c r="G69" s="22">
        <v>3369</v>
      </c>
      <c r="H69" s="22">
        <v>4258</v>
      </c>
      <c r="I69" s="22">
        <v>93428</v>
      </c>
      <c r="J69" s="22">
        <v>10861</v>
      </c>
      <c r="K69" s="22">
        <v>32814</v>
      </c>
      <c r="L69" s="22">
        <v>0</v>
      </c>
      <c r="M69" s="22">
        <v>7496</v>
      </c>
      <c r="N69" s="22">
        <v>287764</v>
      </c>
      <c r="O69" s="22">
        <v>1249297</v>
      </c>
      <c r="P69" s="24">
        <f>O69/'Operating Expenditures 1 - 2012'!B69</f>
        <v>51.825147266240769</v>
      </c>
    </row>
    <row r="70" spans="1:18" ht="13" x14ac:dyDescent="0.3">
      <c r="A70" s="35" t="s">
        <v>271</v>
      </c>
      <c r="B70" s="22">
        <v>11618</v>
      </c>
      <c r="C70" s="22">
        <v>6548</v>
      </c>
      <c r="D70" s="22">
        <v>6700</v>
      </c>
      <c r="E70" s="22">
        <v>17588</v>
      </c>
      <c r="F70" s="22">
        <v>450</v>
      </c>
      <c r="G70" s="22">
        <v>300</v>
      </c>
      <c r="H70" s="22">
        <v>4834</v>
      </c>
      <c r="I70" s="22">
        <v>24374</v>
      </c>
      <c r="J70" s="22">
        <v>5500</v>
      </c>
      <c r="K70" s="22">
        <v>1720</v>
      </c>
      <c r="L70" s="22">
        <v>0</v>
      </c>
      <c r="M70" s="22">
        <v>20406</v>
      </c>
      <c r="N70" s="22">
        <v>100038</v>
      </c>
      <c r="O70" s="22">
        <v>270257</v>
      </c>
      <c r="P70" s="24">
        <f>O70/'Operating Expenditures 1 - 2012'!B70</f>
        <v>23.476111883252258</v>
      </c>
    </row>
    <row r="71" spans="1:18" ht="13" x14ac:dyDescent="0.3">
      <c r="A71" s="35" t="s">
        <v>65</v>
      </c>
      <c r="B71" s="22">
        <v>11240</v>
      </c>
      <c r="C71" s="22">
        <v>4766</v>
      </c>
      <c r="D71" s="22">
        <v>5600</v>
      </c>
      <c r="E71" s="22">
        <v>1865</v>
      </c>
      <c r="F71" s="22">
        <v>3561</v>
      </c>
      <c r="G71" s="22">
        <v>0</v>
      </c>
      <c r="H71" s="22">
        <v>11104</v>
      </c>
      <c r="I71" s="22">
        <v>0</v>
      </c>
      <c r="J71" s="22">
        <v>7290</v>
      </c>
      <c r="K71" s="22">
        <v>0</v>
      </c>
      <c r="L71" s="22">
        <v>27577</v>
      </c>
      <c r="M71" s="22">
        <v>35590</v>
      </c>
      <c r="N71" s="22">
        <v>108593</v>
      </c>
      <c r="O71" s="22">
        <v>358157</v>
      </c>
      <c r="P71" s="24">
        <f>O71/'Operating Expenditures 1 - 2012'!B71</f>
        <v>23.249399545602078</v>
      </c>
    </row>
    <row r="72" spans="1:18" ht="13" x14ac:dyDescent="0.3">
      <c r="A72" s="46" t="s">
        <v>272</v>
      </c>
      <c r="B72" s="22">
        <v>14965</v>
      </c>
      <c r="C72" s="22">
        <v>8022</v>
      </c>
      <c r="D72" s="22">
        <v>12072</v>
      </c>
      <c r="E72" s="22">
        <v>5949</v>
      </c>
      <c r="F72" s="22">
        <v>3265</v>
      </c>
      <c r="G72" s="22">
        <v>7948</v>
      </c>
      <c r="H72" s="22">
        <v>4483</v>
      </c>
      <c r="I72" s="22">
        <v>18988</v>
      </c>
      <c r="J72" s="22">
        <v>1700</v>
      </c>
      <c r="K72" s="22">
        <v>0</v>
      </c>
      <c r="L72" s="22">
        <v>26485</v>
      </c>
      <c r="M72" s="22">
        <v>21471</v>
      </c>
      <c r="N72" s="22">
        <v>125348</v>
      </c>
      <c r="O72" s="22">
        <v>485099</v>
      </c>
      <c r="P72" s="24">
        <f>O72/'Operating Expenditures 1 - 2012'!B72</f>
        <v>32.339933333333335</v>
      </c>
    </row>
    <row r="73" spans="1:18" x14ac:dyDescent="0.25">
      <c r="A73" s="93" t="s">
        <v>66</v>
      </c>
      <c r="B73" s="28">
        <f t="shared" ref="B73:N73" si="0">SUM(B5:B72)</f>
        <v>8459096</v>
      </c>
      <c r="C73" s="28">
        <f t="shared" si="0"/>
        <v>6298319</v>
      </c>
      <c r="D73" s="28">
        <f t="shared" si="0"/>
        <v>1331893</v>
      </c>
      <c r="E73" s="28">
        <f t="shared" si="0"/>
        <v>3748931</v>
      </c>
      <c r="F73" s="28">
        <f t="shared" si="0"/>
        <v>816269</v>
      </c>
      <c r="G73" s="28">
        <f t="shared" si="0"/>
        <v>2696298</v>
      </c>
      <c r="H73" s="28">
        <f t="shared" si="0"/>
        <v>2818812</v>
      </c>
      <c r="I73" s="28">
        <f t="shared" si="0"/>
        <v>5407354</v>
      </c>
      <c r="J73" s="28">
        <f t="shared" si="0"/>
        <v>3010094</v>
      </c>
      <c r="K73" s="28">
        <f t="shared" si="0"/>
        <v>167471</v>
      </c>
      <c r="L73" s="28">
        <f t="shared" si="0"/>
        <v>59477</v>
      </c>
      <c r="M73" s="28">
        <f t="shared" si="0"/>
        <v>19920399</v>
      </c>
      <c r="N73" s="28">
        <f t="shared" si="0"/>
        <v>54734413</v>
      </c>
      <c r="O73" s="28">
        <f>SUM(O5:O72)</f>
        <v>182879639</v>
      </c>
      <c r="P73" s="94">
        <f>O73/'Operating Expenditures 1 - 2012'!B73</f>
        <v>39.546357534982093</v>
      </c>
    </row>
    <row r="74" spans="1:18" s="290" customFormat="1" ht="13" x14ac:dyDescent="0.3">
      <c r="A74" s="286" t="s">
        <v>88</v>
      </c>
      <c r="B74" s="287" t="s">
        <v>300</v>
      </c>
      <c r="C74" s="287"/>
      <c r="D74" s="287"/>
      <c r="E74" s="287"/>
      <c r="F74" s="287"/>
      <c r="G74" s="287"/>
      <c r="H74" s="287"/>
      <c r="I74" s="287"/>
      <c r="J74" s="287"/>
      <c r="K74" s="287"/>
      <c r="L74" s="287"/>
      <c r="M74" s="287"/>
      <c r="N74" s="287"/>
      <c r="O74" s="287"/>
      <c r="P74" s="287">
        <v>35.479999999999997</v>
      </c>
      <c r="Q74" s="289"/>
      <c r="R74" s="289"/>
    </row>
    <row r="75" spans="1:18" x14ac:dyDescent="0.25">
      <c r="P75" s="96"/>
    </row>
  </sheetData>
  <mergeCells count="5">
    <mergeCell ref="B3:N3"/>
    <mergeCell ref="O3:O4"/>
    <mergeCell ref="A1:P2"/>
    <mergeCell ref="P3:P4"/>
    <mergeCell ref="A3:A4"/>
  </mergeCells>
  <phoneticPr fontId="0" type="noConversion"/>
  <printOptions horizontalCentered="1" verticalCentered="1" gridLines="1"/>
  <pageMargins left="0.5" right="0.5" top="0.75" bottom="0.74" header="0.5" footer="0.5"/>
  <pageSetup scale="91" fitToHeight="2" orientation="landscape" r:id="rId1"/>
  <headerFooter alignWithMargins="0">
    <oddFooter>&amp;C&amp;"Garamond,Regular"&amp;P</oddFooter>
  </headerFooter>
  <rowBreaks count="1" manualBreakCount="1">
    <brk id="38" max="15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6"/>
  <sheetViews>
    <sheetView tabSelected="1" zoomScaleNormal="100" workbookViewId="0">
      <pane xSplit="1" ySplit="4" topLeftCell="F44" activePane="bottomRight" state="frozen"/>
      <selection pane="topRight" activeCell="C1" sqref="C1"/>
      <selection pane="bottomLeft" activeCell="A3" sqref="A3"/>
      <selection pane="bottomRight" activeCell="C46" sqref="C46"/>
    </sheetView>
  </sheetViews>
  <sheetFormatPr defaultRowHeight="12.5" x14ac:dyDescent="0.25"/>
  <cols>
    <col min="1" max="1" width="29.81640625" bestFit="1" customWidth="1"/>
    <col min="2" max="2" width="8" customWidth="1"/>
    <col min="3" max="3" width="6.81640625" style="112" customWidth="1"/>
    <col min="4" max="4" width="6.1796875" style="85" customWidth="1"/>
    <col min="5" max="5" width="7.26953125" style="85" customWidth="1"/>
    <col min="6" max="6" width="7.7265625" style="85" customWidth="1"/>
    <col min="7" max="7" width="6.54296875" style="85" customWidth="1"/>
    <col min="8" max="8" width="7.7265625" style="85" customWidth="1"/>
    <col min="9" max="9" width="6.7265625" style="85" customWidth="1"/>
    <col min="10" max="10" width="7.81640625" style="85" customWidth="1"/>
    <col min="11" max="11" width="6" style="85" customWidth="1"/>
    <col min="12" max="12" width="7.26953125" style="85" customWidth="1"/>
    <col min="13" max="14" width="7" style="85" customWidth="1"/>
    <col min="15" max="15" width="7.7265625" style="85" customWidth="1"/>
    <col min="16" max="16" width="7.26953125" style="85" customWidth="1"/>
    <col min="17" max="17" width="7.81640625" style="85" customWidth="1"/>
    <col min="18" max="19" width="9.1796875" style="31"/>
  </cols>
  <sheetData>
    <row r="1" spans="1:19" s="62" customFormat="1" ht="15.5" x14ac:dyDescent="0.35">
      <c r="A1" s="324" t="s">
        <v>214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54"/>
      <c r="R1" s="61"/>
      <c r="S1" s="61"/>
    </row>
    <row r="2" spans="1:19" s="62" customFormat="1" ht="15.5" x14ac:dyDescent="0.35">
      <c r="A2" s="326"/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55"/>
      <c r="R2" s="61"/>
      <c r="S2" s="61"/>
    </row>
    <row r="3" spans="1:19" s="55" customFormat="1" ht="13" x14ac:dyDescent="0.3">
      <c r="A3" s="387" t="s">
        <v>23</v>
      </c>
      <c r="B3" s="393" t="s">
        <v>215</v>
      </c>
      <c r="C3" s="393"/>
      <c r="D3" s="393"/>
      <c r="E3" s="393"/>
      <c r="F3" s="400"/>
      <c r="G3" s="393" t="s">
        <v>216</v>
      </c>
      <c r="H3" s="393"/>
      <c r="I3" s="393"/>
      <c r="J3" s="393"/>
      <c r="K3" s="393"/>
      <c r="L3" s="393"/>
      <c r="M3" s="393"/>
      <c r="N3" s="393"/>
      <c r="O3" s="393"/>
      <c r="P3" s="393"/>
      <c r="Q3" s="400"/>
      <c r="R3" s="63"/>
      <c r="S3" s="63"/>
    </row>
    <row r="4" spans="1:19" s="69" customFormat="1" ht="39" x14ac:dyDescent="0.3">
      <c r="A4" s="399"/>
      <c r="B4" s="82" t="s">
        <v>14</v>
      </c>
      <c r="C4" s="123" t="s">
        <v>217</v>
      </c>
      <c r="D4" s="82" t="s">
        <v>218</v>
      </c>
      <c r="E4" s="82" t="s">
        <v>219</v>
      </c>
      <c r="F4" s="210" t="s">
        <v>16</v>
      </c>
      <c r="G4" s="82" t="s">
        <v>220</v>
      </c>
      <c r="H4" s="82" t="s">
        <v>221</v>
      </c>
      <c r="I4" s="82" t="s">
        <v>222</v>
      </c>
      <c r="J4" s="91" t="s">
        <v>206</v>
      </c>
      <c r="K4" s="82" t="s">
        <v>223</v>
      </c>
      <c r="L4" s="82" t="s">
        <v>224</v>
      </c>
      <c r="M4" s="82" t="s">
        <v>225</v>
      </c>
      <c r="N4" s="82" t="s">
        <v>226</v>
      </c>
      <c r="O4" s="82" t="s">
        <v>227</v>
      </c>
      <c r="P4" s="82" t="s">
        <v>219</v>
      </c>
      <c r="Q4" s="210" t="s">
        <v>16</v>
      </c>
      <c r="R4" s="68"/>
      <c r="S4" s="68"/>
    </row>
    <row r="5" spans="1:19" ht="13" x14ac:dyDescent="0.3">
      <c r="A5" s="35" t="s">
        <v>240</v>
      </c>
      <c r="B5" s="22">
        <v>0</v>
      </c>
      <c r="C5" s="124">
        <v>0</v>
      </c>
      <c r="D5" s="22">
        <v>0</v>
      </c>
      <c r="E5" s="22">
        <v>0</v>
      </c>
      <c r="F5" s="211">
        <v>0</v>
      </c>
      <c r="G5" s="22">
        <v>0</v>
      </c>
      <c r="H5" s="22">
        <v>0</v>
      </c>
      <c r="I5" s="22">
        <v>0</v>
      </c>
      <c r="J5" s="22">
        <v>0</v>
      </c>
      <c r="K5" s="22">
        <v>0</v>
      </c>
      <c r="L5" s="22">
        <v>0</v>
      </c>
      <c r="M5" s="22">
        <v>0</v>
      </c>
      <c r="N5" s="22">
        <v>0</v>
      </c>
      <c r="O5" s="22">
        <v>0</v>
      </c>
      <c r="P5" s="22">
        <v>0</v>
      </c>
      <c r="Q5" s="211">
        <v>0</v>
      </c>
    </row>
    <row r="6" spans="1:19" ht="13" x14ac:dyDescent="0.3">
      <c r="A6" s="35" t="s">
        <v>32</v>
      </c>
      <c r="B6" s="22">
        <v>0</v>
      </c>
      <c r="C6" s="124">
        <v>0</v>
      </c>
      <c r="D6" s="22">
        <v>0</v>
      </c>
      <c r="E6" s="22">
        <v>0</v>
      </c>
      <c r="F6" s="211">
        <v>0</v>
      </c>
      <c r="G6" s="22">
        <v>0</v>
      </c>
      <c r="H6" s="22">
        <v>0</v>
      </c>
      <c r="I6" s="22">
        <v>0</v>
      </c>
      <c r="J6" s="22">
        <v>0</v>
      </c>
      <c r="K6" s="22">
        <v>0</v>
      </c>
      <c r="L6" s="22">
        <v>0</v>
      </c>
      <c r="M6" s="22">
        <v>0</v>
      </c>
      <c r="N6" s="22">
        <v>0</v>
      </c>
      <c r="O6" s="22">
        <v>0</v>
      </c>
      <c r="P6" s="22">
        <v>0</v>
      </c>
      <c r="Q6" s="211">
        <v>0</v>
      </c>
    </row>
    <row r="7" spans="1:19" ht="13" x14ac:dyDescent="0.3">
      <c r="A7" s="35" t="s">
        <v>241</v>
      </c>
      <c r="B7" s="22">
        <v>2477</v>
      </c>
      <c r="C7" s="124">
        <v>0</v>
      </c>
      <c r="D7" s="22">
        <v>0</v>
      </c>
      <c r="E7" s="22">
        <v>0</v>
      </c>
      <c r="F7" s="211">
        <v>2477</v>
      </c>
      <c r="G7" s="22">
        <v>0</v>
      </c>
      <c r="H7" s="22">
        <v>0</v>
      </c>
      <c r="I7" s="22">
        <v>0</v>
      </c>
      <c r="J7" s="22">
        <v>13727</v>
      </c>
      <c r="K7" s="22">
        <v>0</v>
      </c>
      <c r="L7" s="22">
        <v>0</v>
      </c>
      <c r="M7" s="22">
        <v>0</v>
      </c>
      <c r="N7" s="22">
        <v>0</v>
      </c>
      <c r="O7" s="22">
        <v>29026</v>
      </c>
      <c r="P7" s="22">
        <v>0</v>
      </c>
      <c r="Q7" s="211">
        <v>42753</v>
      </c>
    </row>
    <row r="8" spans="1:19" ht="13" x14ac:dyDescent="0.3">
      <c r="A8" s="35" t="s">
        <v>242</v>
      </c>
      <c r="B8" s="22">
        <v>0</v>
      </c>
      <c r="C8" s="124">
        <v>0</v>
      </c>
      <c r="D8" s="22">
        <v>0</v>
      </c>
      <c r="E8" s="22">
        <v>0</v>
      </c>
      <c r="F8" s="211">
        <v>0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  <c r="L8" s="22">
        <v>0</v>
      </c>
      <c r="M8" s="22">
        <v>1000</v>
      </c>
      <c r="N8" s="22">
        <v>0</v>
      </c>
      <c r="O8" s="22">
        <v>0</v>
      </c>
      <c r="P8" s="22">
        <v>0</v>
      </c>
      <c r="Q8" s="211">
        <v>1000</v>
      </c>
    </row>
    <row r="9" spans="1:19" ht="13" x14ac:dyDescent="0.3">
      <c r="A9" s="35" t="s">
        <v>33</v>
      </c>
      <c r="B9" s="22">
        <v>0</v>
      </c>
      <c r="C9" s="124">
        <v>0</v>
      </c>
      <c r="D9" s="22">
        <v>0</v>
      </c>
      <c r="E9" s="22">
        <v>0</v>
      </c>
      <c r="F9" s="211">
        <v>0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11">
        <v>0</v>
      </c>
    </row>
    <row r="10" spans="1:19" ht="13" x14ac:dyDescent="0.3">
      <c r="A10" s="35" t="s">
        <v>243</v>
      </c>
      <c r="B10" s="22">
        <v>316876</v>
      </c>
      <c r="C10" s="124">
        <v>0</v>
      </c>
      <c r="D10" s="22">
        <v>202099</v>
      </c>
      <c r="E10" s="22">
        <v>0</v>
      </c>
      <c r="F10" s="211">
        <v>518975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v>24523</v>
      </c>
      <c r="O10" s="22">
        <v>477244</v>
      </c>
      <c r="P10" s="22">
        <v>0</v>
      </c>
      <c r="Q10" s="211">
        <v>501767</v>
      </c>
    </row>
    <row r="11" spans="1:19" ht="13" x14ac:dyDescent="0.3">
      <c r="A11" s="35" t="s">
        <v>244</v>
      </c>
      <c r="B11" s="22">
        <v>0</v>
      </c>
      <c r="C11" s="124">
        <v>0</v>
      </c>
      <c r="D11" s="22">
        <v>0</v>
      </c>
      <c r="E11" s="22">
        <v>0</v>
      </c>
      <c r="F11" s="211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11">
        <v>0</v>
      </c>
    </row>
    <row r="12" spans="1:19" ht="13" x14ac:dyDescent="0.3">
      <c r="A12" s="35" t="s">
        <v>35</v>
      </c>
      <c r="B12" s="22">
        <v>0</v>
      </c>
      <c r="C12" s="124">
        <v>0</v>
      </c>
      <c r="D12" s="22">
        <v>0</v>
      </c>
      <c r="E12" s="22">
        <v>0</v>
      </c>
      <c r="F12" s="211">
        <v>0</v>
      </c>
      <c r="G12" s="22">
        <v>0</v>
      </c>
      <c r="H12" s="22">
        <v>0</v>
      </c>
      <c r="I12" s="22">
        <v>0</v>
      </c>
      <c r="J12" s="22">
        <v>40639</v>
      </c>
      <c r="K12" s="22">
        <v>0</v>
      </c>
      <c r="L12" s="22">
        <v>0</v>
      </c>
      <c r="M12" s="22">
        <v>0</v>
      </c>
      <c r="N12" s="22">
        <v>0</v>
      </c>
      <c r="O12" s="22">
        <v>527979</v>
      </c>
      <c r="P12" s="22">
        <v>0</v>
      </c>
      <c r="Q12" s="211">
        <v>568618</v>
      </c>
    </row>
    <row r="13" spans="1:19" ht="13" x14ac:dyDescent="0.3">
      <c r="A13" s="35" t="s">
        <v>245</v>
      </c>
      <c r="B13" s="22">
        <v>0</v>
      </c>
      <c r="C13" s="124">
        <v>0</v>
      </c>
      <c r="D13" s="22">
        <v>0</v>
      </c>
      <c r="E13" s="22">
        <v>0</v>
      </c>
      <c r="F13" s="211">
        <v>0</v>
      </c>
      <c r="G13" s="22">
        <v>0</v>
      </c>
      <c r="H13" s="22">
        <v>0</v>
      </c>
      <c r="I13" s="22">
        <v>0</v>
      </c>
      <c r="J13" s="22">
        <v>59917</v>
      </c>
      <c r="K13" s="22">
        <v>0</v>
      </c>
      <c r="L13" s="22">
        <v>0</v>
      </c>
      <c r="M13" s="22">
        <v>85653</v>
      </c>
      <c r="N13" s="22">
        <v>70973</v>
      </c>
      <c r="O13" s="22">
        <v>0</v>
      </c>
      <c r="P13" s="22">
        <v>216543</v>
      </c>
      <c r="Q13" s="211">
        <v>433086</v>
      </c>
    </row>
    <row r="14" spans="1:19" ht="13" x14ac:dyDescent="0.3">
      <c r="A14" s="35" t="s">
        <v>38</v>
      </c>
      <c r="B14" s="22">
        <v>493868</v>
      </c>
      <c r="C14" s="124">
        <v>0</v>
      </c>
      <c r="D14" s="22">
        <v>0</v>
      </c>
      <c r="E14" s="22">
        <v>0</v>
      </c>
      <c r="F14" s="211">
        <v>493868</v>
      </c>
      <c r="G14" s="22">
        <v>0</v>
      </c>
      <c r="H14" s="22">
        <v>293691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11">
        <v>293691</v>
      </c>
    </row>
    <row r="15" spans="1:19" ht="13" x14ac:dyDescent="0.3">
      <c r="A15" s="35" t="s">
        <v>39</v>
      </c>
      <c r="B15" s="22">
        <v>0</v>
      </c>
      <c r="C15" s="124">
        <v>0</v>
      </c>
      <c r="D15" s="22">
        <v>0</v>
      </c>
      <c r="E15" s="22">
        <v>0</v>
      </c>
      <c r="F15" s="211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11">
        <v>0</v>
      </c>
    </row>
    <row r="16" spans="1:19" ht="13" x14ac:dyDescent="0.3">
      <c r="A16" s="35" t="s">
        <v>40</v>
      </c>
      <c r="B16" s="22">
        <v>0</v>
      </c>
      <c r="C16" s="124">
        <v>0</v>
      </c>
      <c r="D16" s="22">
        <v>263121</v>
      </c>
      <c r="E16" s="22">
        <v>0</v>
      </c>
      <c r="F16" s="211">
        <v>263121</v>
      </c>
      <c r="G16" s="22">
        <v>0</v>
      </c>
      <c r="H16" s="22">
        <v>0</v>
      </c>
      <c r="I16" s="22">
        <v>26712</v>
      </c>
      <c r="J16" s="22">
        <v>81653</v>
      </c>
      <c r="K16" s="22">
        <v>10254</v>
      </c>
      <c r="L16" s="22">
        <v>0</v>
      </c>
      <c r="M16" s="22">
        <v>0</v>
      </c>
      <c r="N16" s="22">
        <v>0</v>
      </c>
      <c r="O16" s="22">
        <v>407641</v>
      </c>
      <c r="P16" s="22">
        <v>0</v>
      </c>
      <c r="Q16" s="211">
        <v>526260</v>
      </c>
    </row>
    <row r="17" spans="1:17" ht="13" x14ac:dyDescent="0.3">
      <c r="A17" s="35" t="s">
        <v>246</v>
      </c>
      <c r="B17" s="22">
        <v>0</v>
      </c>
      <c r="C17" s="124">
        <v>0</v>
      </c>
      <c r="D17" s="22">
        <v>0</v>
      </c>
      <c r="E17" s="22">
        <v>0</v>
      </c>
      <c r="F17" s="211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11">
        <v>0</v>
      </c>
    </row>
    <row r="18" spans="1:17" ht="13" x14ac:dyDescent="0.3">
      <c r="A18" s="35" t="s">
        <v>247</v>
      </c>
      <c r="B18" s="22">
        <v>0</v>
      </c>
      <c r="C18" s="124">
        <v>0</v>
      </c>
      <c r="D18" s="22">
        <v>0</v>
      </c>
      <c r="E18" s="22">
        <v>0</v>
      </c>
      <c r="F18" s="211">
        <v>0</v>
      </c>
      <c r="G18" s="22">
        <v>0</v>
      </c>
      <c r="H18" s="22">
        <v>35030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v>192466</v>
      </c>
      <c r="O18" s="22">
        <v>0</v>
      </c>
      <c r="P18" s="22">
        <v>31018</v>
      </c>
      <c r="Q18" s="211">
        <v>258514</v>
      </c>
    </row>
    <row r="19" spans="1:17" ht="13" x14ac:dyDescent="0.3">
      <c r="A19" s="35" t="s">
        <v>248</v>
      </c>
      <c r="B19" s="22">
        <v>0</v>
      </c>
      <c r="C19" s="124">
        <v>0</v>
      </c>
      <c r="D19" s="22">
        <v>0</v>
      </c>
      <c r="E19" s="22">
        <v>0</v>
      </c>
      <c r="F19" s="211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11">
        <v>0</v>
      </c>
    </row>
    <row r="20" spans="1:17" ht="13" x14ac:dyDescent="0.3">
      <c r="A20" s="35" t="s">
        <v>67</v>
      </c>
      <c r="B20" s="22">
        <v>1978994</v>
      </c>
      <c r="C20" s="124">
        <v>13830</v>
      </c>
      <c r="D20" s="22">
        <v>0</v>
      </c>
      <c r="E20" s="22">
        <v>0</v>
      </c>
      <c r="F20" s="211">
        <v>1992824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25634</v>
      </c>
      <c r="O20" s="22">
        <v>0</v>
      </c>
      <c r="P20" s="22">
        <v>0</v>
      </c>
      <c r="Q20" s="211">
        <v>25634</v>
      </c>
    </row>
    <row r="21" spans="1:17" ht="13" x14ac:dyDescent="0.3">
      <c r="A21" s="35" t="s">
        <v>249</v>
      </c>
      <c r="B21" s="22">
        <v>280829</v>
      </c>
      <c r="C21" s="124">
        <v>0</v>
      </c>
      <c r="D21" s="22">
        <v>0</v>
      </c>
      <c r="E21" s="22">
        <v>0</v>
      </c>
      <c r="F21" s="211">
        <v>280829</v>
      </c>
      <c r="G21" s="22">
        <v>0</v>
      </c>
      <c r="H21" s="22">
        <v>0</v>
      </c>
      <c r="I21" s="22">
        <v>49536</v>
      </c>
      <c r="J21" s="22">
        <v>36618</v>
      </c>
      <c r="K21" s="22">
        <v>161855</v>
      </c>
      <c r="L21" s="22">
        <v>0</v>
      </c>
      <c r="M21" s="22">
        <v>0</v>
      </c>
      <c r="N21" s="22">
        <v>741033</v>
      </c>
      <c r="O21" s="22">
        <v>15447388</v>
      </c>
      <c r="P21" s="22">
        <v>99989</v>
      </c>
      <c r="Q21" s="211">
        <v>16536419</v>
      </c>
    </row>
    <row r="22" spans="1:17" ht="13" x14ac:dyDescent="0.3">
      <c r="A22" s="35" t="s">
        <v>250</v>
      </c>
      <c r="B22" s="22">
        <v>0</v>
      </c>
      <c r="C22" s="124">
        <v>0</v>
      </c>
      <c r="D22" s="22">
        <v>0</v>
      </c>
      <c r="E22" s="22">
        <v>0</v>
      </c>
      <c r="F22" s="211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11">
        <v>0</v>
      </c>
    </row>
    <row r="23" spans="1:17" ht="13" x14ac:dyDescent="0.3">
      <c r="A23" s="35" t="s">
        <v>251</v>
      </c>
      <c r="B23" s="22">
        <v>1800000</v>
      </c>
      <c r="C23" s="124">
        <v>0</v>
      </c>
      <c r="D23" s="22">
        <v>0</v>
      </c>
      <c r="E23" s="22">
        <v>0</v>
      </c>
      <c r="F23" s="211">
        <v>1800000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167189</v>
      </c>
      <c r="O23" s="22">
        <v>239095</v>
      </c>
      <c r="P23" s="22">
        <v>0</v>
      </c>
      <c r="Q23" s="211">
        <v>406284</v>
      </c>
    </row>
    <row r="24" spans="1:17" ht="13" x14ac:dyDescent="0.3">
      <c r="A24" s="35" t="s">
        <v>252</v>
      </c>
      <c r="B24" s="22">
        <v>0</v>
      </c>
      <c r="C24" s="124">
        <v>0</v>
      </c>
      <c r="D24" s="22">
        <v>0</v>
      </c>
      <c r="E24" s="22">
        <v>0</v>
      </c>
      <c r="F24" s="211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11">
        <v>0</v>
      </c>
    </row>
    <row r="25" spans="1:17" ht="13" x14ac:dyDescent="0.3">
      <c r="A25" s="35" t="s">
        <v>253</v>
      </c>
      <c r="B25" s="22">
        <v>0</v>
      </c>
      <c r="C25" s="124">
        <v>0</v>
      </c>
      <c r="D25" s="22">
        <v>0</v>
      </c>
      <c r="E25" s="22">
        <v>0</v>
      </c>
      <c r="F25" s="211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11">
        <v>0</v>
      </c>
    </row>
    <row r="26" spans="1:17" ht="13" x14ac:dyDescent="0.3">
      <c r="A26" s="35" t="s">
        <v>41</v>
      </c>
      <c r="B26" s="22">
        <v>0</v>
      </c>
      <c r="C26" s="124">
        <v>0</v>
      </c>
      <c r="D26" s="22">
        <v>0</v>
      </c>
      <c r="E26" s="22">
        <v>0</v>
      </c>
      <c r="F26" s="211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11">
        <v>0</v>
      </c>
    </row>
    <row r="27" spans="1:17" ht="13" x14ac:dyDescent="0.3">
      <c r="A27" s="35" t="s">
        <v>254</v>
      </c>
      <c r="B27" s="22">
        <v>0</v>
      </c>
      <c r="C27" s="124">
        <v>0</v>
      </c>
      <c r="D27" s="22">
        <v>0</v>
      </c>
      <c r="E27" s="22">
        <v>0</v>
      </c>
      <c r="F27" s="211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419189</v>
      </c>
      <c r="N27" s="22">
        <v>0</v>
      </c>
      <c r="O27" s="22">
        <v>0</v>
      </c>
      <c r="P27" s="22">
        <v>0</v>
      </c>
      <c r="Q27" s="211">
        <v>419189</v>
      </c>
    </row>
    <row r="28" spans="1:17" ht="13" x14ac:dyDescent="0.3">
      <c r="A28" s="35" t="s">
        <v>42</v>
      </c>
      <c r="B28" s="22">
        <v>0</v>
      </c>
      <c r="C28" s="124">
        <v>0</v>
      </c>
      <c r="D28" s="22">
        <v>0</v>
      </c>
      <c r="E28" s="22">
        <v>0</v>
      </c>
      <c r="F28" s="211">
        <v>0</v>
      </c>
      <c r="G28" s="22">
        <v>0</v>
      </c>
      <c r="H28" s="22">
        <v>0</v>
      </c>
      <c r="I28" s="22">
        <v>0</v>
      </c>
      <c r="J28" s="22">
        <v>144344</v>
      </c>
      <c r="K28" s="22">
        <v>0</v>
      </c>
      <c r="L28" s="22">
        <v>0</v>
      </c>
      <c r="M28" s="22">
        <v>309700</v>
      </c>
      <c r="N28" s="22">
        <v>0</v>
      </c>
      <c r="O28" s="22">
        <v>116891</v>
      </c>
      <c r="P28" s="22">
        <v>0</v>
      </c>
      <c r="Q28" s="211">
        <v>570935</v>
      </c>
    </row>
    <row r="29" spans="1:17" ht="13" x14ac:dyDescent="0.3">
      <c r="A29" s="35" t="s">
        <v>255</v>
      </c>
      <c r="B29" s="22">
        <v>0</v>
      </c>
      <c r="C29" s="124">
        <v>0</v>
      </c>
      <c r="D29" s="22">
        <v>0</v>
      </c>
      <c r="E29" s="22">
        <v>0</v>
      </c>
      <c r="F29" s="211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11">
        <v>0</v>
      </c>
    </row>
    <row r="30" spans="1:17" ht="13" x14ac:dyDescent="0.3">
      <c r="A30" s="35" t="s">
        <v>43</v>
      </c>
      <c r="B30" s="22">
        <v>0</v>
      </c>
      <c r="C30" s="124">
        <v>0</v>
      </c>
      <c r="D30" s="22">
        <v>0</v>
      </c>
      <c r="E30" s="22">
        <v>0</v>
      </c>
      <c r="F30" s="211">
        <v>0</v>
      </c>
      <c r="G30" s="22">
        <v>750000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922000</v>
      </c>
      <c r="N30" s="22">
        <v>0</v>
      </c>
      <c r="O30" s="22">
        <v>0</v>
      </c>
      <c r="P30" s="22">
        <v>0</v>
      </c>
      <c r="Q30" s="211">
        <v>1672000</v>
      </c>
    </row>
    <row r="31" spans="1:17" ht="13" x14ac:dyDescent="0.3">
      <c r="A31" s="35" t="s">
        <v>256</v>
      </c>
      <c r="B31" s="22">
        <v>0</v>
      </c>
      <c r="C31" s="124">
        <v>0</v>
      </c>
      <c r="D31" s="22">
        <v>0</v>
      </c>
      <c r="E31" s="22">
        <v>0</v>
      </c>
      <c r="F31" s="211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11">
        <v>0</v>
      </c>
    </row>
    <row r="32" spans="1:17" ht="13" x14ac:dyDescent="0.3">
      <c r="A32" s="35" t="s">
        <v>68</v>
      </c>
      <c r="B32" s="22">
        <v>0</v>
      </c>
      <c r="C32" s="124">
        <v>0</v>
      </c>
      <c r="D32" s="22">
        <v>0</v>
      </c>
      <c r="E32" s="22">
        <v>0</v>
      </c>
      <c r="F32" s="211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11">
        <v>0</v>
      </c>
    </row>
    <row r="33" spans="1:17" ht="13" x14ac:dyDescent="0.3">
      <c r="A33" s="35" t="s">
        <v>44</v>
      </c>
      <c r="B33" s="22">
        <v>0</v>
      </c>
      <c r="C33" s="124">
        <v>0</v>
      </c>
      <c r="D33" s="22">
        <v>0</v>
      </c>
      <c r="E33" s="22">
        <v>20823</v>
      </c>
      <c r="F33" s="211">
        <v>20823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139086</v>
      </c>
      <c r="O33" s="22">
        <v>359899</v>
      </c>
      <c r="P33" s="22">
        <v>21035</v>
      </c>
      <c r="Q33" s="211">
        <v>520020</v>
      </c>
    </row>
    <row r="34" spans="1:17" ht="13" x14ac:dyDescent="0.3">
      <c r="A34" s="35" t="s">
        <v>45</v>
      </c>
      <c r="B34" s="22">
        <v>0</v>
      </c>
      <c r="C34" s="124">
        <v>0</v>
      </c>
      <c r="D34" s="22">
        <v>0</v>
      </c>
      <c r="E34" s="22">
        <v>0</v>
      </c>
      <c r="F34" s="211">
        <v>0</v>
      </c>
      <c r="G34" s="22">
        <v>0</v>
      </c>
      <c r="H34" s="22">
        <v>0</v>
      </c>
      <c r="I34" s="22">
        <v>59892</v>
      </c>
      <c r="J34" s="22">
        <v>598266</v>
      </c>
      <c r="K34" s="22">
        <v>23607</v>
      </c>
      <c r="L34" s="22">
        <v>0</v>
      </c>
      <c r="M34" s="22">
        <v>20950</v>
      </c>
      <c r="N34" s="22">
        <v>32267</v>
      </c>
      <c r="O34" s="22">
        <v>52641</v>
      </c>
      <c r="P34" s="22">
        <v>13737</v>
      </c>
      <c r="Q34" s="211">
        <v>801360</v>
      </c>
    </row>
    <row r="35" spans="1:17" ht="13" x14ac:dyDescent="0.3">
      <c r="A35" s="35" t="s">
        <v>46</v>
      </c>
      <c r="B35" s="22">
        <v>0</v>
      </c>
      <c r="C35" s="124">
        <v>0</v>
      </c>
      <c r="D35" s="22">
        <v>0</v>
      </c>
      <c r="E35" s="22">
        <v>0</v>
      </c>
      <c r="F35" s="211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136855</v>
      </c>
      <c r="P35" s="22">
        <v>0</v>
      </c>
      <c r="Q35" s="211">
        <v>136855</v>
      </c>
    </row>
    <row r="36" spans="1:17" ht="13" x14ac:dyDescent="0.3">
      <c r="A36" s="35" t="s">
        <v>47</v>
      </c>
      <c r="B36" s="22">
        <v>0</v>
      </c>
      <c r="C36" s="124">
        <v>0</v>
      </c>
      <c r="D36" s="22">
        <v>0</v>
      </c>
      <c r="E36" s="22">
        <v>0</v>
      </c>
      <c r="F36" s="211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11">
        <v>0</v>
      </c>
    </row>
    <row r="37" spans="1:17" ht="13" x14ac:dyDescent="0.3">
      <c r="A37" s="35" t="s">
        <v>257</v>
      </c>
      <c r="B37" s="22">
        <v>0</v>
      </c>
      <c r="C37" s="124">
        <v>0</v>
      </c>
      <c r="D37" s="22">
        <v>0</v>
      </c>
      <c r="E37" s="22">
        <v>0</v>
      </c>
      <c r="F37" s="211">
        <v>0</v>
      </c>
      <c r="G37" s="22">
        <v>0</v>
      </c>
      <c r="H37" s="22">
        <v>1524024</v>
      </c>
      <c r="I37" s="22">
        <v>0</v>
      </c>
      <c r="J37" s="22">
        <v>29638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2">
        <v>0</v>
      </c>
      <c r="Q37" s="211">
        <v>1553662</v>
      </c>
    </row>
    <row r="38" spans="1:17" ht="13" x14ac:dyDescent="0.3">
      <c r="A38" s="35" t="s">
        <v>48</v>
      </c>
      <c r="B38" s="22">
        <v>0</v>
      </c>
      <c r="C38" s="124">
        <v>0</v>
      </c>
      <c r="D38" s="22">
        <v>0</v>
      </c>
      <c r="E38" s="22">
        <v>0</v>
      </c>
      <c r="F38" s="211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11">
        <v>0</v>
      </c>
    </row>
    <row r="39" spans="1:17" ht="13" x14ac:dyDescent="0.3">
      <c r="A39" s="35" t="s">
        <v>49</v>
      </c>
      <c r="B39" s="22">
        <v>0</v>
      </c>
      <c r="C39" s="124">
        <v>0</v>
      </c>
      <c r="D39" s="22">
        <v>0</v>
      </c>
      <c r="E39" s="22">
        <v>0</v>
      </c>
      <c r="F39" s="211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11">
        <v>0</v>
      </c>
    </row>
    <row r="40" spans="1:17" ht="13" x14ac:dyDescent="0.3">
      <c r="A40" s="35" t="s">
        <v>50</v>
      </c>
      <c r="B40" s="22">
        <v>0</v>
      </c>
      <c r="C40" s="124">
        <v>0</v>
      </c>
      <c r="D40" s="22">
        <v>0</v>
      </c>
      <c r="E40" s="22">
        <v>0</v>
      </c>
      <c r="F40" s="211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11">
        <v>0</v>
      </c>
    </row>
    <row r="41" spans="1:17" ht="13" x14ac:dyDescent="0.3">
      <c r="A41" s="35" t="s">
        <v>51</v>
      </c>
      <c r="B41" s="22">
        <v>0</v>
      </c>
      <c r="C41" s="124">
        <v>0</v>
      </c>
      <c r="D41" s="22">
        <v>0</v>
      </c>
      <c r="E41" s="22">
        <v>0</v>
      </c>
      <c r="F41" s="211">
        <v>0</v>
      </c>
      <c r="G41" s="22">
        <v>0</v>
      </c>
      <c r="H41" s="22">
        <v>0</v>
      </c>
      <c r="I41" s="22">
        <v>20730</v>
      </c>
      <c r="J41" s="22">
        <v>0</v>
      </c>
      <c r="K41" s="22">
        <v>0</v>
      </c>
      <c r="L41" s="22">
        <v>0</v>
      </c>
      <c r="M41" s="22">
        <v>55022</v>
      </c>
      <c r="N41" s="22">
        <v>0</v>
      </c>
      <c r="O41" s="22">
        <v>0</v>
      </c>
      <c r="P41" s="22">
        <v>0</v>
      </c>
      <c r="Q41" s="211">
        <v>75752</v>
      </c>
    </row>
    <row r="42" spans="1:17" ht="13" x14ac:dyDescent="0.3">
      <c r="A42" s="35" t="s">
        <v>258</v>
      </c>
      <c r="B42" s="22">
        <v>0</v>
      </c>
      <c r="C42" s="124">
        <v>0</v>
      </c>
      <c r="D42" s="22">
        <v>0</v>
      </c>
      <c r="E42" s="22">
        <v>0</v>
      </c>
      <c r="F42" s="211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11">
        <v>0</v>
      </c>
    </row>
    <row r="43" spans="1:17" ht="13" x14ac:dyDescent="0.3">
      <c r="A43" s="35" t="s">
        <v>259</v>
      </c>
      <c r="B43" s="22">
        <v>0</v>
      </c>
      <c r="C43" s="124">
        <v>0</v>
      </c>
      <c r="D43" s="22">
        <v>0</v>
      </c>
      <c r="E43" s="22">
        <v>0</v>
      </c>
      <c r="F43" s="211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11">
        <v>0</v>
      </c>
    </row>
    <row r="44" spans="1:17" ht="13" x14ac:dyDescent="0.3">
      <c r="A44" s="35" t="s">
        <v>69</v>
      </c>
      <c r="B44" s="22">
        <v>0</v>
      </c>
      <c r="C44" s="124">
        <v>0</v>
      </c>
      <c r="D44" s="22">
        <v>0</v>
      </c>
      <c r="E44" s="22">
        <v>0</v>
      </c>
      <c r="F44" s="211">
        <v>0</v>
      </c>
      <c r="G44" s="22">
        <v>0</v>
      </c>
      <c r="H44" s="22">
        <v>0</v>
      </c>
      <c r="I44" s="22">
        <v>20605</v>
      </c>
      <c r="J44" s="22">
        <v>0</v>
      </c>
      <c r="K44" s="22">
        <v>0</v>
      </c>
      <c r="L44" s="22">
        <v>0</v>
      </c>
      <c r="M44" s="22">
        <v>52075</v>
      </c>
      <c r="N44" s="22">
        <v>0</v>
      </c>
      <c r="O44" s="22">
        <v>0</v>
      </c>
      <c r="P44" s="22">
        <v>0</v>
      </c>
      <c r="Q44" s="211">
        <v>72680</v>
      </c>
    </row>
    <row r="45" spans="1:17" ht="13" x14ac:dyDescent="0.3">
      <c r="A45" s="35" t="s">
        <v>260</v>
      </c>
      <c r="B45" s="22">
        <v>0</v>
      </c>
      <c r="C45" s="124">
        <v>0</v>
      </c>
      <c r="D45" s="22">
        <v>0</v>
      </c>
      <c r="E45" s="22">
        <v>0</v>
      </c>
      <c r="F45" s="211">
        <v>0</v>
      </c>
      <c r="G45" s="22">
        <v>0</v>
      </c>
      <c r="H45" s="22">
        <v>0</v>
      </c>
      <c r="I45" s="22">
        <v>0</v>
      </c>
      <c r="J45" s="22">
        <v>16000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11">
        <v>16000</v>
      </c>
    </row>
    <row r="46" spans="1:17" ht="13" x14ac:dyDescent="0.3">
      <c r="A46" s="35" t="s">
        <v>52</v>
      </c>
      <c r="B46" s="22">
        <v>500000</v>
      </c>
      <c r="C46" s="124">
        <v>1926000</v>
      </c>
      <c r="D46" s="22">
        <v>0</v>
      </c>
      <c r="E46" s="22">
        <v>0</v>
      </c>
      <c r="F46" s="211">
        <v>2426000</v>
      </c>
      <c r="G46" s="22">
        <v>0</v>
      </c>
      <c r="H46" s="22">
        <v>1926000</v>
      </c>
      <c r="I46" s="22">
        <v>0</v>
      </c>
      <c r="J46" s="22">
        <v>45000</v>
      </c>
      <c r="K46" s="22">
        <v>32000</v>
      </c>
      <c r="L46" s="22">
        <v>125000</v>
      </c>
      <c r="M46" s="22">
        <v>0</v>
      </c>
      <c r="N46" s="22">
        <v>132665</v>
      </c>
      <c r="O46" s="22">
        <v>0</v>
      </c>
      <c r="P46" s="22">
        <v>0</v>
      </c>
      <c r="Q46" s="211">
        <v>2260665</v>
      </c>
    </row>
    <row r="47" spans="1:17" ht="13" x14ac:dyDescent="0.3">
      <c r="A47" s="35" t="s">
        <v>53</v>
      </c>
      <c r="B47" s="22">
        <v>0</v>
      </c>
      <c r="C47" s="124">
        <v>0</v>
      </c>
      <c r="D47" s="22">
        <v>0</v>
      </c>
      <c r="E47" s="22">
        <v>0</v>
      </c>
      <c r="F47" s="211">
        <v>0</v>
      </c>
      <c r="G47" s="22">
        <v>0</v>
      </c>
      <c r="H47" s="22">
        <v>0</v>
      </c>
      <c r="I47" s="22">
        <v>20900</v>
      </c>
      <c r="J47" s="22">
        <v>60511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48927</v>
      </c>
      <c r="Q47" s="211">
        <v>130338</v>
      </c>
    </row>
    <row r="48" spans="1:17" ht="13" x14ac:dyDescent="0.3">
      <c r="A48" s="35" t="s">
        <v>261</v>
      </c>
      <c r="B48" s="22">
        <v>500000</v>
      </c>
      <c r="C48" s="124">
        <v>0</v>
      </c>
      <c r="D48" s="22">
        <v>0</v>
      </c>
      <c r="E48" s="22">
        <v>0</v>
      </c>
      <c r="F48" s="211">
        <v>500000</v>
      </c>
      <c r="G48" s="22">
        <v>0</v>
      </c>
      <c r="H48" s="22">
        <v>0</v>
      </c>
      <c r="I48" s="22">
        <v>0</v>
      </c>
      <c r="J48" s="22">
        <v>170000</v>
      </c>
      <c r="K48" s="22">
        <v>0</v>
      </c>
      <c r="L48" s="22">
        <v>20000</v>
      </c>
      <c r="M48" s="22">
        <v>0</v>
      </c>
      <c r="N48" s="22">
        <v>50000</v>
      </c>
      <c r="O48" s="22">
        <v>1980000</v>
      </c>
      <c r="P48" s="22">
        <v>0</v>
      </c>
      <c r="Q48" s="211">
        <v>2220000</v>
      </c>
    </row>
    <row r="49" spans="1:17" ht="13" x14ac:dyDescent="0.3">
      <c r="A49" s="35" t="s">
        <v>54</v>
      </c>
      <c r="B49" s="22">
        <v>0</v>
      </c>
      <c r="C49" s="124">
        <v>0</v>
      </c>
      <c r="D49" s="22">
        <v>0</v>
      </c>
      <c r="E49" s="22">
        <v>0</v>
      </c>
      <c r="F49" s="211">
        <v>0</v>
      </c>
      <c r="G49" s="22">
        <v>3513</v>
      </c>
      <c r="H49" s="22">
        <v>5295</v>
      </c>
      <c r="I49" s="22">
        <v>0</v>
      </c>
      <c r="J49" s="22">
        <v>42765</v>
      </c>
      <c r="K49" s="22">
        <v>1500</v>
      </c>
      <c r="L49" s="22">
        <v>0</v>
      </c>
      <c r="M49" s="22">
        <v>5320</v>
      </c>
      <c r="N49" s="22">
        <v>175</v>
      </c>
      <c r="O49" s="22">
        <v>0</v>
      </c>
      <c r="P49" s="22">
        <v>0</v>
      </c>
      <c r="Q49" s="211">
        <v>58568</v>
      </c>
    </row>
    <row r="50" spans="1:17" ht="13" x14ac:dyDescent="0.3">
      <c r="A50" s="35" t="s">
        <v>262</v>
      </c>
      <c r="B50" s="22">
        <v>0</v>
      </c>
      <c r="C50" s="124">
        <v>0</v>
      </c>
      <c r="D50" s="22">
        <v>0</v>
      </c>
      <c r="E50" s="22">
        <v>0</v>
      </c>
      <c r="F50" s="211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11">
        <v>0</v>
      </c>
    </row>
    <row r="51" spans="1:17" ht="13" x14ac:dyDescent="0.3">
      <c r="A51" s="35" t="s">
        <v>263</v>
      </c>
      <c r="B51" s="22">
        <v>0</v>
      </c>
      <c r="C51" s="124">
        <v>0</v>
      </c>
      <c r="D51" s="22">
        <v>0</v>
      </c>
      <c r="E51" s="22">
        <v>0</v>
      </c>
      <c r="F51" s="211">
        <v>0</v>
      </c>
      <c r="G51" s="22">
        <v>0</v>
      </c>
      <c r="H51" s="22">
        <v>0</v>
      </c>
      <c r="I51" s="22">
        <v>35286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11">
        <v>35286</v>
      </c>
    </row>
    <row r="52" spans="1:17" ht="13" x14ac:dyDescent="0.3">
      <c r="A52" s="35" t="s">
        <v>55</v>
      </c>
      <c r="B52" s="22">
        <v>0</v>
      </c>
      <c r="C52" s="124">
        <v>0</v>
      </c>
      <c r="D52" s="22">
        <v>0</v>
      </c>
      <c r="E52" s="22">
        <v>0</v>
      </c>
      <c r="F52" s="211">
        <v>0</v>
      </c>
      <c r="G52" s="22">
        <v>0</v>
      </c>
      <c r="H52" s="22">
        <v>0</v>
      </c>
      <c r="I52" s="22">
        <v>0</v>
      </c>
      <c r="J52" s="22">
        <v>22069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11">
        <v>22069</v>
      </c>
    </row>
    <row r="53" spans="1:17" ht="13" x14ac:dyDescent="0.3">
      <c r="A53" s="35" t="s">
        <v>56</v>
      </c>
      <c r="B53" s="22">
        <v>0</v>
      </c>
      <c r="C53" s="124">
        <v>0</v>
      </c>
      <c r="D53" s="22">
        <v>0</v>
      </c>
      <c r="E53" s="22">
        <v>0</v>
      </c>
      <c r="F53" s="211">
        <v>0</v>
      </c>
      <c r="G53" s="22">
        <v>0</v>
      </c>
      <c r="H53" s="22">
        <v>0</v>
      </c>
      <c r="I53" s="22">
        <v>0</v>
      </c>
      <c r="J53" s="22">
        <v>504248</v>
      </c>
      <c r="K53" s="22">
        <v>0</v>
      </c>
      <c r="L53" s="22">
        <v>0</v>
      </c>
      <c r="M53" s="22">
        <v>0</v>
      </c>
      <c r="N53" s="22">
        <v>13831</v>
      </c>
      <c r="O53" s="22">
        <v>0</v>
      </c>
      <c r="P53" s="22">
        <v>0</v>
      </c>
      <c r="Q53" s="211">
        <v>518079</v>
      </c>
    </row>
    <row r="54" spans="1:17" ht="13" x14ac:dyDescent="0.3">
      <c r="A54" s="35" t="s">
        <v>57</v>
      </c>
      <c r="B54" s="22">
        <v>0</v>
      </c>
      <c r="C54" s="124">
        <v>0</v>
      </c>
      <c r="D54" s="22">
        <v>0</v>
      </c>
      <c r="E54" s="22">
        <v>0</v>
      </c>
      <c r="F54" s="211">
        <v>0</v>
      </c>
      <c r="G54" s="22">
        <v>0</v>
      </c>
      <c r="H54" s="22">
        <v>0</v>
      </c>
      <c r="I54" s="22">
        <v>29814</v>
      </c>
      <c r="J54" s="22">
        <v>113484</v>
      </c>
      <c r="K54" s="22">
        <v>0</v>
      </c>
      <c r="L54" s="22">
        <v>0</v>
      </c>
      <c r="M54" s="22">
        <v>228408</v>
      </c>
      <c r="N54" s="22">
        <v>82265</v>
      </c>
      <c r="O54" s="22">
        <v>0</v>
      </c>
      <c r="P54" s="22">
        <v>5000</v>
      </c>
      <c r="Q54" s="211">
        <v>458971</v>
      </c>
    </row>
    <row r="55" spans="1:17" ht="13" x14ac:dyDescent="0.3">
      <c r="A55" s="35" t="s">
        <v>264</v>
      </c>
      <c r="B55" s="22">
        <v>0</v>
      </c>
      <c r="C55" s="124">
        <v>0</v>
      </c>
      <c r="D55" s="22">
        <v>0</v>
      </c>
      <c r="E55" s="22">
        <v>0</v>
      </c>
      <c r="F55" s="211">
        <v>0</v>
      </c>
      <c r="G55" s="22">
        <v>0</v>
      </c>
      <c r="H55" s="22">
        <v>0</v>
      </c>
      <c r="I55" s="22">
        <v>0</v>
      </c>
      <c r="J55" s="22">
        <v>28702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1268568</v>
      </c>
      <c r="Q55" s="211">
        <v>1297270</v>
      </c>
    </row>
    <row r="56" spans="1:17" ht="13" x14ac:dyDescent="0.3">
      <c r="A56" s="35" t="s">
        <v>58</v>
      </c>
      <c r="B56" s="22">
        <v>0</v>
      </c>
      <c r="C56" s="124">
        <v>0</v>
      </c>
      <c r="D56" s="22">
        <v>0</v>
      </c>
      <c r="E56" s="22">
        <v>0</v>
      </c>
      <c r="F56" s="211">
        <v>0</v>
      </c>
      <c r="G56" s="22">
        <v>0</v>
      </c>
      <c r="H56" s="22">
        <v>0</v>
      </c>
      <c r="I56" s="22">
        <v>0</v>
      </c>
      <c r="J56" s="22">
        <v>136398</v>
      </c>
      <c r="K56" s="22">
        <v>0</v>
      </c>
      <c r="L56" s="22">
        <v>0</v>
      </c>
      <c r="M56" s="22">
        <v>0</v>
      </c>
      <c r="N56" s="22">
        <v>38864</v>
      </c>
      <c r="O56" s="22">
        <v>524770</v>
      </c>
      <c r="P56" s="22">
        <v>0</v>
      </c>
      <c r="Q56" s="211">
        <v>700032</v>
      </c>
    </row>
    <row r="57" spans="1:17" ht="13" x14ac:dyDescent="0.3">
      <c r="A57" s="35" t="s">
        <v>59</v>
      </c>
      <c r="B57" s="22">
        <v>0</v>
      </c>
      <c r="C57" s="124">
        <v>0</v>
      </c>
      <c r="D57" s="22">
        <v>0</v>
      </c>
      <c r="E57" s="22">
        <v>0</v>
      </c>
      <c r="F57" s="211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211">
        <v>0</v>
      </c>
    </row>
    <row r="58" spans="1:17" ht="13" x14ac:dyDescent="0.3">
      <c r="A58" s="35" t="s">
        <v>60</v>
      </c>
      <c r="B58" s="22">
        <v>0</v>
      </c>
      <c r="C58" s="124">
        <v>0</v>
      </c>
      <c r="D58" s="22">
        <v>0</v>
      </c>
      <c r="E58" s="22">
        <v>0</v>
      </c>
      <c r="F58" s="211">
        <v>0</v>
      </c>
      <c r="G58" s="22">
        <v>0</v>
      </c>
      <c r="H58" s="22">
        <v>0</v>
      </c>
      <c r="I58" s="22">
        <v>0</v>
      </c>
      <c r="J58" s="22">
        <v>0</v>
      </c>
      <c r="K58" s="22">
        <v>0</v>
      </c>
      <c r="L58" s="22">
        <v>0</v>
      </c>
      <c r="M58" s="22">
        <v>0</v>
      </c>
      <c r="N58" s="22">
        <v>118290</v>
      </c>
      <c r="O58" s="22">
        <v>1408535</v>
      </c>
      <c r="P58" s="22">
        <v>0</v>
      </c>
      <c r="Q58" s="211">
        <v>1526825</v>
      </c>
    </row>
    <row r="59" spans="1:17" ht="13" x14ac:dyDescent="0.3">
      <c r="A59" s="35" t="s">
        <v>61</v>
      </c>
      <c r="B59" s="22">
        <v>0</v>
      </c>
      <c r="C59" s="124">
        <v>0</v>
      </c>
      <c r="D59" s="22">
        <v>0</v>
      </c>
      <c r="E59" s="22">
        <v>0</v>
      </c>
      <c r="F59" s="211">
        <v>0</v>
      </c>
      <c r="G59" s="22">
        <v>0</v>
      </c>
      <c r="H59" s="22">
        <v>0</v>
      </c>
      <c r="I59" s="22">
        <v>0</v>
      </c>
      <c r="J59" s="22">
        <v>194025</v>
      </c>
      <c r="K59" s="22">
        <v>99985</v>
      </c>
      <c r="L59" s="22">
        <v>0</v>
      </c>
      <c r="M59" s="22">
        <v>0</v>
      </c>
      <c r="N59" s="22">
        <v>0</v>
      </c>
      <c r="O59" s="22">
        <v>0</v>
      </c>
      <c r="P59" s="22">
        <v>25695</v>
      </c>
      <c r="Q59" s="211">
        <v>319705</v>
      </c>
    </row>
    <row r="60" spans="1:17" ht="13" x14ac:dyDescent="0.3">
      <c r="A60" s="35" t="s">
        <v>62</v>
      </c>
      <c r="B60" s="22">
        <v>0</v>
      </c>
      <c r="C60" s="124">
        <v>0</v>
      </c>
      <c r="D60" s="22">
        <v>0</v>
      </c>
      <c r="E60" s="22">
        <v>0</v>
      </c>
      <c r="F60" s="211">
        <v>0</v>
      </c>
      <c r="G60" s="22">
        <v>0</v>
      </c>
      <c r="H60" s="22">
        <v>2741998</v>
      </c>
      <c r="I60" s="22">
        <v>0</v>
      </c>
      <c r="J60" s="22">
        <v>424666</v>
      </c>
      <c r="K60" s="22">
        <v>0</v>
      </c>
      <c r="L60" s="22">
        <v>0</v>
      </c>
      <c r="M60" s="22">
        <v>0</v>
      </c>
      <c r="N60" s="22">
        <v>24678</v>
      </c>
      <c r="O60" s="22">
        <v>0</v>
      </c>
      <c r="P60" s="22">
        <v>0</v>
      </c>
      <c r="Q60" s="211">
        <v>3191342</v>
      </c>
    </row>
    <row r="61" spans="1:17" ht="13" x14ac:dyDescent="0.3">
      <c r="A61" s="35" t="s">
        <v>265</v>
      </c>
      <c r="B61" s="22">
        <v>0</v>
      </c>
      <c r="C61" s="124">
        <v>0</v>
      </c>
      <c r="D61" s="22">
        <v>0</v>
      </c>
      <c r="E61" s="22">
        <v>0</v>
      </c>
      <c r="F61" s="211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211">
        <v>0</v>
      </c>
    </row>
    <row r="62" spans="1:17" ht="13" x14ac:dyDescent="0.3">
      <c r="A62" s="35" t="s">
        <v>266</v>
      </c>
      <c r="B62" s="22">
        <v>0</v>
      </c>
      <c r="C62" s="124">
        <v>0</v>
      </c>
      <c r="D62" s="22">
        <v>0</v>
      </c>
      <c r="E62" s="22">
        <v>0</v>
      </c>
      <c r="F62" s="211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11">
        <v>0</v>
      </c>
    </row>
    <row r="63" spans="1:17" ht="13" x14ac:dyDescent="0.3">
      <c r="A63" s="35" t="s">
        <v>63</v>
      </c>
      <c r="B63" s="22">
        <v>0</v>
      </c>
      <c r="C63" s="124">
        <v>0</v>
      </c>
      <c r="D63" s="22">
        <v>0</v>
      </c>
      <c r="E63" s="22">
        <v>0</v>
      </c>
      <c r="F63" s="211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11">
        <v>0</v>
      </c>
    </row>
    <row r="64" spans="1:17" ht="13" x14ac:dyDescent="0.3">
      <c r="A64" s="35" t="s">
        <v>70</v>
      </c>
      <c r="B64" s="22">
        <v>0</v>
      </c>
      <c r="C64" s="124">
        <v>0</v>
      </c>
      <c r="D64" s="22">
        <v>0</v>
      </c>
      <c r="E64" s="22">
        <v>0</v>
      </c>
      <c r="F64" s="211">
        <v>0</v>
      </c>
      <c r="G64" s="22">
        <v>0</v>
      </c>
      <c r="H64" s="22">
        <v>0</v>
      </c>
      <c r="I64" s="22">
        <v>0</v>
      </c>
      <c r="J64" s="22">
        <v>22538</v>
      </c>
      <c r="K64" s="22">
        <v>9423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  <c r="Q64" s="211">
        <v>31961</v>
      </c>
    </row>
    <row r="65" spans="1:17" ht="13" x14ac:dyDescent="0.25">
      <c r="A65" s="40" t="s">
        <v>267</v>
      </c>
      <c r="B65" s="22">
        <v>0</v>
      </c>
      <c r="C65" s="124">
        <v>0</v>
      </c>
      <c r="D65" s="22">
        <v>0</v>
      </c>
      <c r="E65" s="22">
        <v>0</v>
      </c>
      <c r="F65" s="211">
        <v>0</v>
      </c>
      <c r="G65" s="22">
        <v>0</v>
      </c>
      <c r="H65" s="22">
        <v>0</v>
      </c>
      <c r="I65" s="22">
        <v>0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  <c r="Q65" s="211">
        <v>0</v>
      </c>
    </row>
    <row r="66" spans="1:17" ht="13" x14ac:dyDescent="0.3">
      <c r="A66" s="35" t="s">
        <v>64</v>
      </c>
      <c r="B66" s="22">
        <v>0</v>
      </c>
      <c r="C66" s="124">
        <v>0</v>
      </c>
      <c r="D66" s="22">
        <v>0</v>
      </c>
      <c r="E66" s="22">
        <v>0</v>
      </c>
      <c r="F66" s="211">
        <v>0</v>
      </c>
      <c r="G66" s="22">
        <v>0</v>
      </c>
      <c r="H66" s="22">
        <v>0</v>
      </c>
      <c r="I66" s="22">
        <v>0</v>
      </c>
      <c r="J66" s="22">
        <v>0</v>
      </c>
      <c r="K66" s="22">
        <v>25000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  <c r="Q66" s="211">
        <v>25000</v>
      </c>
    </row>
    <row r="67" spans="1:17" ht="13" x14ac:dyDescent="0.3">
      <c r="A67" s="35" t="s">
        <v>268</v>
      </c>
      <c r="B67" s="22">
        <v>0</v>
      </c>
      <c r="C67" s="124">
        <v>0</v>
      </c>
      <c r="D67" s="22">
        <v>0</v>
      </c>
      <c r="E67" s="22">
        <v>0</v>
      </c>
      <c r="F67" s="211">
        <v>0</v>
      </c>
      <c r="G67" s="22">
        <v>0</v>
      </c>
      <c r="H67" s="22">
        <v>45000</v>
      </c>
      <c r="I67" s="22">
        <v>0</v>
      </c>
      <c r="J67" s="22">
        <v>2500</v>
      </c>
      <c r="K67" s="22">
        <v>4300</v>
      </c>
      <c r="L67" s="22">
        <v>820</v>
      </c>
      <c r="M67" s="22">
        <v>95000</v>
      </c>
      <c r="N67" s="22">
        <v>0</v>
      </c>
      <c r="O67" s="22">
        <v>0</v>
      </c>
      <c r="P67" s="22">
        <v>0</v>
      </c>
      <c r="Q67" s="211">
        <v>147620</v>
      </c>
    </row>
    <row r="68" spans="1:17" ht="13" x14ac:dyDescent="0.3">
      <c r="A68" s="35" t="s">
        <v>269</v>
      </c>
      <c r="B68" s="22">
        <v>0</v>
      </c>
      <c r="C68" s="124">
        <v>0</v>
      </c>
      <c r="D68" s="22">
        <v>0</v>
      </c>
      <c r="E68" s="22">
        <v>0</v>
      </c>
      <c r="F68" s="211">
        <v>0</v>
      </c>
      <c r="G68" s="22">
        <v>0</v>
      </c>
      <c r="H68" s="22">
        <v>0</v>
      </c>
      <c r="I68" s="22">
        <v>21010</v>
      </c>
      <c r="J68" s="22">
        <v>0</v>
      </c>
      <c r="K68" s="22">
        <v>0</v>
      </c>
      <c r="L68" s="22">
        <v>0</v>
      </c>
      <c r="M68" s="22">
        <v>63445</v>
      </c>
      <c r="N68" s="22">
        <v>0</v>
      </c>
      <c r="O68" s="22">
        <v>0</v>
      </c>
      <c r="P68" s="22">
        <v>0</v>
      </c>
      <c r="Q68" s="211">
        <v>84455</v>
      </c>
    </row>
    <row r="69" spans="1:17" ht="13" x14ac:dyDescent="0.3">
      <c r="A69" s="35" t="s">
        <v>270</v>
      </c>
      <c r="B69" s="22">
        <v>56724</v>
      </c>
      <c r="C69" s="124">
        <v>0</v>
      </c>
      <c r="D69" s="22">
        <v>0</v>
      </c>
      <c r="E69" s="22">
        <v>0</v>
      </c>
      <c r="F69" s="211">
        <v>56724</v>
      </c>
      <c r="G69" s="22">
        <v>0</v>
      </c>
      <c r="H69" s="22">
        <v>0</v>
      </c>
      <c r="I69" s="22">
        <v>0</v>
      </c>
      <c r="J69" s="22">
        <v>7627</v>
      </c>
      <c r="K69" s="22">
        <v>0</v>
      </c>
      <c r="L69" s="22">
        <v>0</v>
      </c>
      <c r="M69" s="22">
        <v>49097</v>
      </c>
      <c r="N69" s="22">
        <v>0</v>
      </c>
      <c r="O69" s="22">
        <v>0</v>
      </c>
      <c r="P69" s="22">
        <v>0</v>
      </c>
      <c r="Q69" s="211">
        <v>56724</v>
      </c>
    </row>
    <row r="70" spans="1:17" ht="13" x14ac:dyDescent="0.3">
      <c r="A70" s="35" t="s">
        <v>271</v>
      </c>
      <c r="B70" s="22">
        <v>0</v>
      </c>
      <c r="C70" s="124">
        <v>0</v>
      </c>
      <c r="D70" s="22">
        <v>0</v>
      </c>
      <c r="E70" s="22">
        <v>0</v>
      </c>
      <c r="F70" s="211">
        <v>0</v>
      </c>
      <c r="G70" s="22">
        <v>0</v>
      </c>
      <c r="H70" s="22">
        <v>0</v>
      </c>
      <c r="I70" s="22">
        <v>1470</v>
      </c>
      <c r="J70" s="22">
        <v>0</v>
      </c>
      <c r="K70" s="22">
        <v>0</v>
      </c>
      <c r="L70" s="22">
        <v>0</v>
      </c>
      <c r="M70" s="22">
        <v>6500</v>
      </c>
      <c r="N70" s="22">
        <v>0</v>
      </c>
      <c r="O70" s="22">
        <v>0</v>
      </c>
      <c r="P70" s="22">
        <v>0</v>
      </c>
      <c r="Q70" s="211">
        <v>7970</v>
      </c>
    </row>
    <row r="71" spans="1:17" ht="13" x14ac:dyDescent="0.3">
      <c r="A71" s="35" t="s">
        <v>65</v>
      </c>
      <c r="B71" s="22">
        <v>0</v>
      </c>
      <c r="C71" s="124">
        <v>0</v>
      </c>
      <c r="D71" s="22">
        <v>0</v>
      </c>
      <c r="E71" s="22">
        <v>0</v>
      </c>
      <c r="F71" s="211">
        <v>0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2">
        <v>35746</v>
      </c>
      <c r="P71" s="22">
        <v>0</v>
      </c>
      <c r="Q71" s="211">
        <v>35746</v>
      </c>
    </row>
    <row r="72" spans="1:17" ht="13" x14ac:dyDescent="0.3">
      <c r="A72" s="46" t="s">
        <v>272</v>
      </c>
      <c r="B72" s="22">
        <v>30000</v>
      </c>
      <c r="C72" s="124">
        <v>0</v>
      </c>
      <c r="D72" s="22">
        <v>0</v>
      </c>
      <c r="E72" s="22">
        <v>0</v>
      </c>
      <c r="F72" s="211">
        <v>30000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2">
        <v>0</v>
      </c>
      <c r="M72" s="22">
        <v>0</v>
      </c>
      <c r="N72" s="22">
        <v>118983</v>
      </c>
      <c r="O72" s="22">
        <v>0</v>
      </c>
      <c r="P72" s="22">
        <v>0</v>
      </c>
      <c r="Q72" s="211">
        <v>118983</v>
      </c>
    </row>
    <row r="73" spans="1:17" x14ac:dyDescent="0.25">
      <c r="A73" s="93" t="s">
        <v>66</v>
      </c>
      <c r="B73" s="28">
        <f t="shared" ref="B73:E73" si="0">SUM(B5:B72)</f>
        <v>5959768</v>
      </c>
      <c r="C73" s="28">
        <f t="shared" si="0"/>
        <v>1939830</v>
      </c>
      <c r="D73" s="28">
        <f t="shared" si="0"/>
        <v>465220</v>
      </c>
      <c r="E73" s="28">
        <f t="shared" si="0"/>
        <v>20823</v>
      </c>
      <c r="F73" s="30">
        <f>SUM(F5:F72)</f>
        <v>8385641</v>
      </c>
      <c r="G73" s="28">
        <f>SUM(G5:G72)</f>
        <v>753513</v>
      </c>
      <c r="H73" s="28">
        <f t="shared" ref="H73:O73" si="1">SUM(H5:H72)</f>
        <v>6571038</v>
      </c>
      <c r="I73" s="28">
        <f t="shared" si="1"/>
        <v>285955</v>
      </c>
      <c r="J73" s="28">
        <f t="shared" si="1"/>
        <v>2795335</v>
      </c>
      <c r="K73" s="28">
        <f t="shared" si="1"/>
        <v>367924</v>
      </c>
      <c r="L73" s="28">
        <f t="shared" si="1"/>
        <v>145820</v>
      </c>
      <c r="M73" s="28">
        <f t="shared" si="1"/>
        <v>2313359</v>
      </c>
      <c r="N73" s="28">
        <f t="shared" si="1"/>
        <v>1972922</v>
      </c>
      <c r="O73" s="28">
        <f t="shared" si="1"/>
        <v>21743710</v>
      </c>
      <c r="P73" s="28">
        <f>SUM(P5:P72)</f>
        <v>1730512</v>
      </c>
      <c r="Q73" s="30">
        <f>SUM(G73:P73)</f>
        <v>38680088</v>
      </c>
    </row>
    <row r="74" spans="1:17" x14ac:dyDescent="0.25">
      <c r="F74" s="106"/>
    </row>
    <row r="76" spans="1:17" x14ac:dyDescent="0.25">
      <c r="B76" t="s">
        <v>229</v>
      </c>
    </row>
  </sheetData>
  <mergeCells count="4">
    <mergeCell ref="B3:F3"/>
    <mergeCell ref="A1:Q2"/>
    <mergeCell ref="G3:Q3"/>
    <mergeCell ref="A3:A4"/>
  </mergeCells>
  <phoneticPr fontId="0" type="noConversion"/>
  <printOptions horizontalCentered="1" gridLines="1"/>
  <pageMargins left="0.5" right="0.5" top="0.75" bottom="0.69" header="0.5" footer="0.5"/>
  <pageSetup scale="89" fitToHeight="2" orientation="landscape" r:id="rId1"/>
  <headerFooter alignWithMargins="0">
    <oddFooter>&amp;C&amp;"Garamond,Regular"&amp;P</oddFooter>
  </headerFooter>
  <rowBreaks count="1" manualBreakCount="1">
    <brk id="38" max="16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"/>
  <sheetViews>
    <sheetView zoomScaleNormal="100" workbookViewId="0">
      <pane xSplit="1" ySplit="3" topLeftCell="B56" activePane="bottomRight" state="frozen"/>
      <selection pane="topRight" activeCell="C1" sqref="C1"/>
      <selection pane="bottomLeft" activeCell="A3" sqref="A3"/>
      <selection pane="bottomRight" activeCell="D66" sqref="D66"/>
    </sheetView>
  </sheetViews>
  <sheetFormatPr defaultColWidth="9.26953125" defaultRowHeight="13" x14ac:dyDescent="0.3"/>
  <cols>
    <col min="1" max="1" width="29.81640625" style="1" bestFit="1" customWidth="1"/>
    <col min="2" max="2" width="8.36328125" style="253" customWidth="1"/>
    <col min="3" max="3" width="25.26953125" style="29" customWidth="1"/>
    <col min="4" max="4" width="7.26953125" style="29" customWidth="1"/>
    <col min="5" max="5" width="7.26953125" style="29" hidden="1" customWidth="1"/>
    <col min="6" max="6" width="8.7265625" style="114" customWidth="1"/>
    <col min="7" max="7" width="8" style="29" customWidth="1"/>
    <col min="8" max="9" width="9.7265625" style="29" customWidth="1"/>
    <col min="10" max="10" width="12" style="60" customWidth="1"/>
    <col min="11" max="11" width="1.7265625" style="130" customWidth="1"/>
    <col min="12" max="16384" width="9.26953125" style="29"/>
  </cols>
  <sheetData>
    <row r="1" spans="1:13" ht="13.5" customHeight="1" x14ac:dyDescent="0.3">
      <c r="A1" s="331" t="s">
        <v>22</v>
      </c>
      <c r="B1" s="331"/>
      <c r="C1" s="331"/>
      <c r="D1" s="331"/>
      <c r="E1" s="331"/>
      <c r="F1" s="331"/>
      <c r="G1" s="331"/>
      <c r="H1" s="331"/>
      <c r="I1" s="331"/>
      <c r="J1" s="331"/>
    </row>
    <row r="2" spans="1:13" ht="13.5" customHeight="1" x14ac:dyDescent="0.3">
      <c r="A2" s="327"/>
      <c r="B2" s="327"/>
      <c r="C2" s="327"/>
      <c r="D2" s="327"/>
      <c r="E2" s="327"/>
      <c r="F2" s="327"/>
      <c r="G2" s="327"/>
      <c r="H2" s="327"/>
      <c r="I2" s="327"/>
      <c r="J2" s="327"/>
      <c r="K2" s="250"/>
    </row>
    <row r="3" spans="1:13" s="251" customFormat="1" ht="39" x14ac:dyDescent="0.3">
      <c r="A3" s="32" t="s">
        <v>23</v>
      </c>
      <c r="B3" s="33" t="s">
        <v>24</v>
      </c>
      <c r="C3" s="33" t="s">
        <v>25</v>
      </c>
      <c r="D3" s="33" t="s">
        <v>26</v>
      </c>
      <c r="E3" s="33"/>
      <c r="F3" s="50" t="s">
        <v>27</v>
      </c>
      <c r="G3" s="33" t="s">
        <v>28</v>
      </c>
      <c r="H3" s="33" t="s">
        <v>29</v>
      </c>
      <c r="I3" s="33" t="s">
        <v>30</v>
      </c>
      <c r="J3" s="34" t="s">
        <v>2</v>
      </c>
      <c r="K3" s="128"/>
    </row>
    <row r="4" spans="1:13" ht="13.5" customHeight="1" x14ac:dyDescent="0.3">
      <c r="A4" s="35" t="s">
        <v>240</v>
      </c>
      <c r="B4" s="36">
        <v>1945</v>
      </c>
      <c r="C4" s="1" t="s">
        <v>31</v>
      </c>
      <c r="D4" s="60">
        <v>10426</v>
      </c>
      <c r="E4" s="51">
        <v>6</v>
      </c>
      <c r="F4" s="126">
        <f>E4+1</f>
        <v>7</v>
      </c>
      <c r="G4" s="37">
        <v>0</v>
      </c>
      <c r="H4" s="37">
        <v>36759</v>
      </c>
      <c r="I4" s="39">
        <f>H4/J4</f>
        <v>0.59372981005297842</v>
      </c>
      <c r="J4" s="37">
        <v>61912</v>
      </c>
      <c r="L4" s="126"/>
      <c r="M4" s="126"/>
    </row>
    <row r="5" spans="1:13" ht="13.5" customHeight="1" x14ac:dyDescent="0.3">
      <c r="A5" s="35" t="s">
        <v>32</v>
      </c>
      <c r="B5" s="36">
        <v>1957</v>
      </c>
      <c r="C5" s="1" t="s">
        <v>71</v>
      </c>
      <c r="D5" s="60">
        <v>8112</v>
      </c>
      <c r="E5" s="51">
        <v>2</v>
      </c>
      <c r="F5" s="126">
        <f t="shared" ref="F5:F68" si="0">E5+1</f>
        <v>3</v>
      </c>
      <c r="G5" s="37">
        <v>0</v>
      </c>
      <c r="H5" s="37">
        <v>19456</v>
      </c>
      <c r="I5" s="39">
        <f t="shared" ref="I5:I68" si="1">H5/J5</f>
        <v>0.76181526293120327</v>
      </c>
      <c r="J5" s="37">
        <v>25539</v>
      </c>
      <c r="L5" s="126"/>
      <c r="M5" s="126"/>
    </row>
    <row r="6" spans="1:13" ht="13.5" customHeight="1" x14ac:dyDescent="0.3">
      <c r="A6" s="35" t="s">
        <v>241</v>
      </c>
      <c r="B6" s="36">
        <v>1960</v>
      </c>
      <c r="C6" s="1" t="s">
        <v>229</v>
      </c>
      <c r="D6" s="60">
        <v>12168</v>
      </c>
      <c r="E6" s="51">
        <v>3</v>
      </c>
      <c r="F6" s="126">
        <f t="shared" si="0"/>
        <v>4</v>
      </c>
      <c r="G6" s="37">
        <v>0</v>
      </c>
      <c r="H6" s="37">
        <v>37005</v>
      </c>
      <c r="I6" s="39">
        <f t="shared" si="1"/>
        <v>0.32956023012664087</v>
      </c>
      <c r="J6" s="37">
        <v>112286</v>
      </c>
      <c r="K6" s="130" t="s">
        <v>229</v>
      </c>
      <c r="L6" s="126"/>
      <c r="M6" s="126"/>
    </row>
    <row r="7" spans="1:13" ht="13.5" customHeight="1" x14ac:dyDescent="0.3">
      <c r="A7" s="35" t="s">
        <v>242</v>
      </c>
      <c r="B7" s="36">
        <v>1968</v>
      </c>
      <c r="C7" s="1" t="s">
        <v>229</v>
      </c>
      <c r="D7" s="60">
        <v>6968</v>
      </c>
      <c r="E7" s="51">
        <v>3</v>
      </c>
      <c r="F7" s="126">
        <f t="shared" si="0"/>
        <v>4</v>
      </c>
      <c r="G7" s="37">
        <v>0</v>
      </c>
      <c r="H7" s="37">
        <v>13294</v>
      </c>
      <c r="I7" s="39">
        <f t="shared" si="1"/>
        <v>0.57734734647789454</v>
      </c>
      <c r="J7" s="37">
        <v>23026</v>
      </c>
      <c r="L7" s="126"/>
      <c r="M7" s="126"/>
    </row>
    <row r="8" spans="1:13" ht="13.5" customHeight="1" x14ac:dyDescent="0.3">
      <c r="A8" s="35" t="s">
        <v>33</v>
      </c>
      <c r="B8" s="36">
        <v>1963</v>
      </c>
      <c r="C8" s="1" t="s">
        <v>229</v>
      </c>
      <c r="D8" s="60">
        <v>5712</v>
      </c>
      <c r="E8" s="51">
        <v>2</v>
      </c>
      <c r="F8" s="126">
        <f t="shared" si="0"/>
        <v>3</v>
      </c>
      <c r="G8" s="37">
        <v>1</v>
      </c>
      <c r="H8" s="37">
        <v>2189</v>
      </c>
      <c r="I8" s="39">
        <f t="shared" si="1"/>
        <v>7.0433411628430767E-2</v>
      </c>
      <c r="J8" s="37">
        <v>31079</v>
      </c>
      <c r="L8" s="126"/>
      <c r="M8" s="126"/>
    </row>
    <row r="9" spans="1:13" ht="13.5" customHeight="1" x14ac:dyDescent="0.3">
      <c r="A9" s="35" t="s">
        <v>243</v>
      </c>
      <c r="B9" s="36">
        <v>1949</v>
      </c>
      <c r="C9" s="1" t="s">
        <v>229</v>
      </c>
      <c r="D9" s="60">
        <v>11180</v>
      </c>
      <c r="E9" s="51">
        <v>6</v>
      </c>
      <c r="F9" s="126">
        <f t="shared" si="0"/>
        <v>7</v>
      </c>
      <c r="G9" s="37">
        <v>1</v>
      </c>
      <c r="H9" s="37">
        <v>12380</v>
      </c>
      <c r="I9" s="39">
        <f t="shared" si="1"/>
        <v>0.29736740968485781</v>
      </c>
      <c r="J9" s="37">
        <v>41632</v>
      </c>
      <c r="L9" s="126"/>
      <c r="M9" s="126"/>
    </row>
    <row r="10" spans="1:13" ht="13.5" customHeight="1" x14ac:dyDescent="0.3">
      <c r="A10" s="35" t="s">
        <v>244</v>
      </c>
      <c r="B10" s="36">
        <v>1947</v>
      </c>
      <c r="C10" s="1" t="s">
        <v>34</v>
      </c>
      <c r="D10" s="60">
        <v>6318</v>
      </c>
      <c r="E10" s="51">
        <v>5</v>
      </c>
      <c r="F10" s="126">
        <f t="shared" si="0"/>
        <v>6</v>
      </c>
      <c r="G10" s="37">
        <v>0</v>
      </c>
      <c r="H10" s="37">
        <v>8351</v>
      </c>
      <c r="I10" s="39">
        <f t="shared" si="1"/>
        <v>0.23017557399189659</v>
      </c>
      <c r="J10" s="37">
        <v>36281</v>
      </c>
      <c r="L10" s="126"/>
      <c r="M10" s="126"/>
    </row>
    <row r="11" spans="1:13" ht="13.5" customHeight="1" x14ac:dyDescent="0.3">
      <c r="A11" s="35" t="s">
        <v>35</v>
      </c>
      <c r="B11" s="36">
        <v>1964</v>
      </c>
      <c r="C11" s="1" t="s">
        <v>36</v>
      </c>
      <c r="D11" s="60">
        <v>8736</v>
      </c>
      <c r="E11" s="51">
        <v>3</v>
      </c>
      <c r="F11" s="126">
        <f t="shared" si="0"/>
        <v>4</v>
      </c>
      <c r="G11" s="37">
        <v>0</v>
      </c>
      <c r="H11" s="37">
        <v>10586</v>
      </c>
      <c r="I11" s="39">
        <f t="shared" si="1"/>
        <v>0.7520602443876101</v>
      </c>
      <c r="J11" s="37">
        <v>14076</v>
      </c>
      <c r="L11" s="126"/>
      <c r="M11" s="126"/>
    </row>
    <row r="12" spans="1:13" ht="13.5" customHeight="1" x14ac:dyDescent="0.3">
      <c r="A12" s="35" t="s">
        <v>245</v>
      </c>
      <c r="B12" s="36">
        <v>1940</v>
      </c>
      <c r="C12" s="1" t="s">
        <v>37</v>
      </c>
      <c r="D12" s="60">
        <v>16288</v>
      </c>
      <c r="E12" s="51">
        <v>6</v>
      </c>
      <c r="F12" s="126">
        <f t="shared" si="0"/>
        <v>7</v>
      </c>
      <c r="G12" s="37">
        <v>0</v>
      </c>
      <c r="H12" s="37">
        <v>87279</v>
      </c>
      <c r="I12" s="39">
        <f t="shared" si="1"/>
        <v>0.71424830396818251</v>
      </c>
      <c r="J12" s="37">
        <v>122197</v>
      </c>
      <c r="L12" s="126"/>
      <c r="M12" s="126"/>
    </row>
    <row r="13" spans="1:13" ht="13.5" customHeight="1" x14ac:dyDescent="0.3">
      <c r="A13" s="35" t="s">
        <v>38</v>
      </c>
      <c r="B13" s="36">
        <v>1944</v>
      </c>
      <c r="C13" s="1" t="s">
        <v>34</v>
      </c>
      <c r="D13" s="60">
        <v>30940</v>
      </c>
      <c r="E13" s="51">
        <v>12</v>
      </c>
      <c r="F13" s="126">
        <f t="shared" si="0"/>
        <v>13</v>
      </c>
      <c r="G13" s="37">
        <v>0</v>
      </c>
      <c r="H13" s="37">
        <v>80122</v>
      </c>
      <c r="I13" s="39">
        <f t="shared" si="1"/>
        <v>0.41195312941853951</v>
      </c>
      <c r="J13" s="37">
        <v>194493</v>
      </c>
      <c r="L13" s="126"/>
      <c r="M13" s="126"/>
    </row>
    <row r="14" spans="1:13" ht="13.5" customHeight="1" x14ac:dyDescent="0.3">
      <c r="A14" s="35" t="s">
        <v>39</v>
      </c>
      <c r="B14" s="36">
        <v>1953</v>
      </c>
      <c r="C14" s="1" t="s">
        <v>72</v>
      </c>
      <c r="D14" s="60">
        <v>2522</v>
      </c>
      <c r="E14" s="51">
        <v>0</v>
      </c>
      <c r="F14" s="126">
        <f t="shared" si="0"/>
        <v>1</v>
      </c>
      <c r="G14" s="37">
        <v>0</v>
      </c>
      <c r="H14" s="37">
        <v>6096</v>
      </c>
      <c r="I14" s="39">
        <f t="shared" si="1"/>
        <v>0.60935625749700117</v>
      </c>
      <c r="J14" s="37">
        <v>10004</v>
      </c>
      <c r="L14" s="126"/>
      <c r="M14" s="126"/>
    </row>
    <row r="15" spans="1:13" ht="13.5" customHeight="1" x14ac:dyDescent="0.3">
      <c r="A15" s="35" t="s">
        <v>40</v>
      </c>
      <c r="B15" s="36">
        <v>1958</v>
      </c>
      <c r="C15" s="1" t="s">
        <v>34</v>
      </c>
      <c r="D15" s="60">
        <v>14092</v>
      </c>
      <c r="E15" s="51">
        <v>5</v>
      </c>
      <c r="F15" s="126">
        <f t="shared" si="0"/>
        <v>6</v>
      </c>
      <c r="G15" s="37">
        <v>0</v>
      </c>
      <c r="H15" s="37">
        <v>2907</v>
      </c>
      <c r="I15" s="39">
        <f t="shared" si="1"/>
        <v>0.43375111906893465</v>
      </c>
      <c r="J15" s="37">
        <v>6702</v>
      </c>
      <c r="L15" s="126"/>
      <c r="M15" s="126"/>
    </row>
    <row r="16" spans="1:13" ht="13.5" customHeight="1" x14ac:dyDescent="0.3">
      <c r="A16" s="35" t="s">
        <v>246</v>
      </c>
      <c r="B16" s="36">
        <v>1949</v>
      </c>
      <c r="C16" s="1" t="s">
        <v>229</v>
      </c>
      <c r="D16" s="60">
        <v>6080</v>
      </c>
      <c r="E16" s="51">
        <v>2</v>
      </c>
      <c r="F16" s="126">
        <f t="shared" si="0"/>
        <v>3</v>
      </c>
      <c r="G16" s="37">
        <v>1</v>
      </c>
      <c r="H16" s="37">
        <v>5027</v>
      </c>
      <c r="I16" s="39">
        <f t="shared" si="1"/>
        <v>0.48843762145355618</v>
      </c>
      <c r="J16" s="37">
        <v>10292</v>
      </c>
      <c r="L16" s="126"/>
      <c r="M16" s="126"/>
    </row>
    <row r="17" spans="1:13" ht="13.5" customHeight="1" x14ac:dyDescent="0.3">
      <c r="A17" s="35" t="s">
        <v>247</v>
      </c>
      <c r="B17" s="36">
        <v>1951</v>
      </c>
      <c r="C17" s="1" t="s">
        <v>36</v>
      </c>
      <c r="D17" s="60">
        <v>4809</v>
      </c>
      <c r="E17" s="51">
        <v>1</v>
      </c>
      <c r="F17" s="126">
        <f t="shared" si="0"/>
        <v>2</v>
      </c>
      <c r="G17" s="37">
        <v>1</v>
      </c>
      <c r="H17" s="37">
        <v>5212</v>
      </c>
      <c r="I17" s="39">
        <f t="shared" si="1"/>
        <v>0.30972189208462086</v>
      </c>
      <c r="J17" s="37">
        <v>16828</v>
      </c>
      <c r="L17" s="126"/>
      <c r="M17" s="126"/>
    </row>
    <row r="18" spans="1:13" ht="13.5" customHeight="1" x14ac:dyDescent="0.3">
      <c r="A18" s="35" t="s">
        <v>248</v>
      </c>
      <c r="B18" s="36">
        <v>1928</v>
      </c>
      <c r="C18" s="1" t="s">
        <v>72</v>
      </c>
      <c r="D18" s="60">
        <v>6875</v>
      </c>
      <c r="E18" s="51">
        <v>2</v>
      </c>
      <c r="F18" s="126">
        <f t="shared" si="0"/>
        <v>3</v>
      </c>
      <c r="G18" s="37">
        <v>1</v>
      </c>
      <c r="H18" s="37">
        <v>10725</v>
      </c>
      <c r="I18" s="39">
        <f t="shared" si="1"/>
        <v>0.52663884114903015</v>
      </c>
      <c r="J18" s="37">
        <v>20365</v>
      </c>
      <c r="L18" s="126"/>
      <c r="M18" s="126"/>
    </row>
    <row r="19" spans="1:13" ht="13.5" customHeight="1" x14ac:dyDescent="0.3">
      <c r="A19" s="35" t="s">
        <v>67</v>
      </c>
      <c r="B19" s="36">
        <v>1941</v>
      </c>
      <c r="C19" s="1" t="s">
        <v>36</v>
      </c>
      <c r="D19" s="60">
        <v>9828</v>
      </c>
      <c r="E19" s="51">
        <v>3</v>
      </c>
      <c r="F19" s="126">
        <f t="shared" si="0"/>
        <v>4</v>
      </c>
      <c r="G19" s="37">
        <v>0</v>
      </c>
      <c r="H19" s="37">
        <v>10137</v>
      </c>
      <c r="I19" s="39">
        <f t="shared" si="1"/>
        <v>0.37595964840707635</v>
      </c>
      <c r="J19" s="37">
        <v>26963</v>
      </c>
      <c r="L19" s="126"/>
      <c r="M19" s="126"/>
    </row>
    <row r="20" spans="1:13" ht="13.5" customHeight="1" x14ac:dyDescent="0.3">
      <c r="A20" s="35" t="s">
        <v>249</v>
      </c>
      <c r="B20" s="36">
        <v>1939</v>
      </c>
      <c r="C20" s="1" t="s">
        <v>229</v>
      </c>
      <c r="D20" s="60">
        <v>46684</v>
      </c>
      <c r="E20" s="51">
        <v>12</v>
      </c>
      <c r="F20" s="126">
        <f t="shared" si="0"/>
        <v>13</v>
      </c>
      <c r="G20" s="37">
        <v>2</v>
      </c>
      <c r="H20" s="37">
        <v>307490</v>
      </c>
      <c r="I20" s="39">
        <f t="shared" si="1"/>
        <v>0.69172556835820631</v>
      </c>
      <c r="J20" s="37">
        <v>444526</v>
      </c>
      <c r="L20" s="126"/>
      <c r="M20" s="126"/>
    </row>
    <row r="21" spans="1:13" ht="13.5" customHeight="1" x14ac:dyDescent="0.3">
      <c r="A21" s="35" t="s">
        <v>250</v>
      </c>
      <c r="B21" s="36">
        <v>1954</v>
      </c>
      <c r="C21" s="1" t="s">
        <v>72</v>
      </c>
      <c r="D21" s="60">
        <v>3148</v>
      </c>
      <c r="E21" s="51">
        <v>0</v>
      </c>
      <c r="F21" s="126">
        <f t="shared" si="0"/>
        <v>1</v>
      </c>
      <c r="G21" s="37">
        <v>1</v>
      </c>
      <c r="H21" s="37">
        <v>4485</v>
      </c>
      <c r="I21" s="39">
        <f t="shared" si="1"/>
        <v>0.59593409513685891</v>
      </c>
      <c r="J21" s="37">
        <v>7526</v>
      </c>
      <c r="L21" s="126"/>
      <c r="M21" s="126"/>
    </row>
    <row r="22" spans="1:13" ht="13.5" customHeight="1" x14ac:dyDescent="0.3">
      <c r="A22" s="35" t="s">
        <v>251</v>
      </c>
      <c r="B22" s="36">
        <v>1948</v>
      </c>
      <c r="C22" s="1" t="s">
        <v>34</v>
      </c>
      <c r="D22" s="60">
        <v>10333</v>
      </c>
      <c r="E22" s="51">
        <v>5</v>
      </c>
      <c r="F22" s="126">
        <f t="shared" si="0"/>
        <v>6</v>
      </c>
      <c r="G22" s="37">
        <v>0</v>
      </c>
      <c r="H22" s="37">
        <v>22107</v>
      </c>
      <c r="I22" s="39">
        <f t="shared" si="1"/>
        <v>0.65579946603381789</v>
      </c>
      <c r="J22" s="37">
        <v>33710</v>
      </c>
      <c r="L22" s="126"/>
      <c r="M22" s="126"/>
    </row>
    <row r="23" spans="1:13" ht="13.5" customHeight="1" x14ac:dyDescent="0.3">
      <c r="A23" s="35" t="s">
        <v>252</v>
      </c>
      <c r="B23" s="36">
        <v>1950</v>
      </c>
      <c r="C23" s="1" t="s">
        <v>72</v>
      </c>
      <c r="D23" s="60">
        <v>3588</v>
      </c>
      <c r="E23" s="51">
        <v>1</v>
      </c>
      <c r="F23" s="126">
        <f t="shared" si="0"/>
        <v>2</v>
      </c>
      <c r="G23" s="37">
        <v>0</v>
      </c>
      <c r="H23" s="37">
        <v>13458</v>
      </c>
      <c r="I23" s="39">
        <f t="shared" si="1"/>
        <v>0.6545401488254462</v>
      </c>
      <c r="J23" s="37">
        <v>20561</v>
      </c>
      <c r="L23" s="126"/>
      <c r="M23" s="126"/>
    </row>
    <row r="24" spans="1:13" ht="13.5" customHeight="1" x14ac:dyDescent="0.3">
      <c r="A24" s="35" t="s">
        <v>253</v>
      </c>
      <c r="B24" s="36">
        <v>1959</v>
      </c>
      <c r="C24" s="1" t="s">
        <v>36</v>
      </c>
      <c r="D24" s="60">
        <v>6916</v>
      </c>
      <c r="E24" s="51">
        <v>4</v>
      </c>
      <c r="F24" s="126">
        <f t="shared" si="0"/>
        <v>5</v>
      </c>
      <c r="G24" s="37">
        <v>0</v>
      </c>
      <c r="H24" s="37">
        <v>8584</v>
      </c>
      <c r="I24" s="39">
        <f t="shared" si="1"/>
        <v>0.38897951785390611</v>
      </c>
      <c r="J24" s="37">
        <v>22068</v>
      </c>
      <c r="L24" s="126"/>
      <c r="M24" s="126"/>
    </row>
    <row r="25" spans="1:13" ht="13.5" customHeight="1" x14ac:dyDescent="0.3">
      <c r="A25" s="35" t="s">
        <v>41</v>
      </c>
      <c r="B25" s="36">
        <v>1947</v>
      </c>
      <c r="C25" s="1" t="s">
        <v>31</v>
      </c>
      <c r="D25" s="60">
        <v>16842</v>
      </c>
      <c r="E25" s="51">
        <v>7</v>
      </c>
      <c r="F25" s="126">
        <f t="shared" si="0"/>
        <v>8</v>
      </c>
      <c r="G25" s="37">
        <v>0</v>
      </c>
      <c r="H25" s="37">
        <v>56183</v>
      </c>
      <c r="I25" s="39">
        <f t="shared" si="1"/>
        <v>0.75923998972959095</v>
      </c>
      <c r="J25" s="37">
        <v>73999</v>
      </c>
      <c r="L25" s="126"/>
      <c r="M25" s="126"/>
    </row>
    <row r="26" spans="1:13" ht="13.5" customHeight="1" x14ac:dyDescent="0.3">
      <c r="A26" s="35" t="s">
        <v>254</v>
      </c>
      <c r="B26" s="36">
        <v>1951</v>
      </c>
      <c r="C26" s="1" t="s">
        <v>229</v>
      </c>
      <c r="D26" s="60">
        <v>11438</v>
      </c>
      <c r="E26" s="51">
        <v>7</v>
      </c>
      <c r="F26" s="126">
        <f t="shared" si="0"/>
        <v>8</v>
      </c>
      <c r="G26" s="37">
        <v>0</v>
      </c>
      <c r="H26" s="37">
        <v>11611</v>
      </c>
      <c r="I26" s="39">
        <f t="shared" si="1"/>
        <v>0.34943421211026843</v>
      </c>
      <c r="J26" s="37">
        <v>33228</v>
      </c>
      <c r="L26" s="126"/>
      <c r="M26" s="126"/>
    </row>
    <row r="27" spans="1:13" ht="13.5" customHeight="1" x14ac:dyDescent="0.3">
      <c r="A27" s="35" t="s">
        <v>42</v>
      </c>
      <c r="B27" s="36">
        <v>1960</v>
      </c>
      <c r="C27" s="1" t="s">
        <v>72</v>
      </c>
      <c r="D27" s="60">
        <v>3723</v>
      </c>
      <c r="E27" s="51">
        <v>0</v>
      </c>
      <c r="F27" s="126">
        <f t="shared" si="0"/>
        <v>1</v>
      </c>
      <c r="G27" s="37">
        <v>1</v>
      </c>
      <c r="H27" s="37">
        <v>10054</v>
      </c>
      <c r="I27" s="39">
        <f t="shared" si="1"/>
        <v>0.620004933399112</v>
      </c>
      <c r="J27" s="37">
        <v>16216</v>
      </c>
      <c r="L27" s="126"/>
      <c r="M27" s="126"/>
    </row>
    <row r="28" spans="1:13" ht="13.5" customHeight="1" x14ac:dyDescent="0.3">
      <c r="A28" s="35" t="s">
        <v>255</v>
      </c>
      <c r="B28" s="36">
        <v>1968</v>
      </c>
      <c r="C28" s="1" t="s">
        <v>34</v>
      </c>
      <c r="D28" s="60">
        <v>8996</v>
      </c>
      <c r="E28" s="51">
        <v>3</v>
      </c>
      <c r="F28" s="126">
        <f t="shared" si="0"/>
        <v>4</v>
      </c>
      <c r="G28" s="37">
        <v>1</v>
      </c>
      <c r="H28" s="37">
        <v>18052</v>
      </c>
      <c r="I28" s="39">
        <f t="shared" si="1"/>
        <v>0.57431916518198012</v>
      </c>
      <c r="J28" s="37">
        <v>31432</v>
      </c>
      <c r="L28" s="126"/>
      <c r="M28" s="126"/>
    </row>
    <row r="29" spans="1:13" ht="13.5" customHeight="1" x14ac:dyDescent="0.3">
      <c r="A29" s="35" t="s">
        <v>43</v>
      </c>
      <c r="B29" s="36">
        <v>1949</v>
      </c>
      <c r="C29" s="1" t="s">
        <v>229</v>
      </c>
      <c r="D29" s="60">
        <v>37068</v>
      </c>
      <c r="E29" s="51">
        <v>15</v>
      </c>
      <c r="F29" s="126">
        <f t="shared" si="0"/>
        <v>16</v>
      </c>
      <c r="G29" s="37">
        <v>0</v>
      </c>
      <c r="H29" s="37">
        <v>98877</v>
      </c>
      <c r="I29" s="39">
        <f t="shared" si="1"/>
        <v>0.22799739897988361</v>
      </c>
      <c r="J29" s="37">
        <v>433676</v>
      </c>
      <c r="L29" s="126"/>
      <c r="M29" s="126"/>
    </row>
    <row r="30" spans="1:13" ht="13.5" customHeight="1" x14ac:dyDescent="0.3">
      <c r="A30" s="35" t="s">
        <v>256</v>
      </c>
      <c r="B30" s="36">
        <v>1885</v>
      </c>
      <c r="C30" s="1" t="s">
        <v>229</v>
      </c>
      <c r="D30" s="60">
        <v>2496</v>
      </c>
      <c r="E30" s="51">
        <v>0</v>
      </c>
      <c r="F30" s="126">
        <f t="shared" si="0"/>
        <v>1</v>
      </c>
      <c r="G30" s="37">
        <v>0</v>
      </c>
      <c r="H30" s="37">
        <v>6271</v>
      </c>
      <c r="I30" s="39">
        <f t="shared" si="1"/>
        <v>0.60211233797407582</v>
      </c>
      <c r="J30" s="37">
        <v>10415</v>
      </c>
      <c r="L30" s="126"/>
      <c r="M30" s="126"/>
    </row>
    <row r="31" spans="1:13" ht="13.5" customHeight="1" x14ac:dyDescent="0.3">
      <c r="A31" s="35" t="s">
        <v>68</v>
      </c>
      <c r="B31" s="36">
        <v>2007</v>
      </c>
      <c r="C31" s="1" t="s">
        <v>229</v>
      </c>
      <c r="D31" s="60">
        <v>2080</v>
      </c>
      <c r="E31" s="51">
        <v>0</v>
      </c>
      <c r="F31" s="126">
        <f t="shared" si="0"/>
        <v>1</v>
      </c>
      <c r="G31" s="37">
        <v>0</v>
      </c>
      <c r="H31" s="37">
        <v>897</v>
      </c>
      <c r="I31" s="39">
        <f t="shared" si="1"/>
        <v>0.74687760199833475</v>
      </c>
      <c r="J31" s="37">
        <v>1201</v>
      </c>
      <c r="L31" s="126"/>
      <c r="M31" s="126"/>
    </row>
    <row r="32" spans="1:13" ht="13.5" customHeight="1" x14ac:dyDescent="0.3">
      <c r="A32" s="35" t="s">
        <v>44</v>
      </c>
      <c r="B32" s="36">
        <v>1946</v>
      </c>
      <c r="C32" s="1" t="s">
        <v>31</v>
      </c>
      <c r="D32" s="60">
        <v>25506</v>
      </c>
      <c r="E32" s="51">
        <v>9</v>
      </c>
      <c r="F32" s="126">
        <f t="shared" si="0"/>
        <v>10</v>
      </c>
      <c r="G32" s="37">
        <v>0</v>
      </c>
      <c r="H32" s="37">
        <v>170995</v>
      </c>
      <c r="I32" s="39">
        <f t="shared" si="1"/>
        <v>0.75309946929158134</v>
      </c>
      <c r="J32" s="37">
        <v>227055</v>
      </c>
      <c r="L32" s="126"/>
      <c r="M32" s="126"/>
    </row>
    <row r="33" spans="1:13" ht="13.5" customHeight="1" x14ac:dyDescent="0.3">
      <c r="A33" s="35" t="s">
        <v>45</v>
      </c>
      <c r="B33" s="36">
        <v>1947</v>
      </c>
      <c r="C33" s="1" t="s">
        <v>229</v>
      </c>
      <c r="D33" s="60">
        <v>20384</v>
      </c>
      <c r="E33" s="51">
        <v>8</v>
      </c>
      <c r="F33" s="126">
        <f t="shared" si="0"/>
        <v>9</v>
      </c>
      <c r="G33" s="37">
        <v>0</v>
      </c>
      <c r="H33" s="37">
        <v>49852</v>
      </c>
      <c r="I33" s="39">
        <f t="shared" si="1"/>
        <v>0.51378453864308604</v>
      </c>
      <c r="J33" s="37">
        <v>97029</v>
      </c>
      <c r="L33" s="126"/>
      <c r="M33" s="126"/>
    </row>
    <row r="34" spans="1:13" ht="13.5" customHeight="1" x14ac:dyDescent="0.3">
      <c r="A34" s="35" t="s">
        <v>46</v>
      </c>
      <c r="B34" s="36">
        <v>1952</v>
      </c>
      <c r="C34" s="1" t="s">
        <v>229</v>
      </c>
      <c r="D34" s="60">
        <v>4650</v>
      </c>
      <c r="E34" s="51">
        <v>1</v>
      </c>
      <c r="F34" s="126">
        <f t="shared" si="0"/>
        <v>2</v>
      </c>
      <c r="G34" s="37">
        <v>1</v>
      </c>
      <c r="H34" s="37">
        <v>13583</v>
      </c>
      <c r="I34" s="39">
        <f t="shared" si="1"/>
        <v>0.9099618141622563</v>
      </c>
      <c r="J34" s="37">
        <v>14927</v>
      </c>
      <c r="L34" s="126"/>
      <c r="M34" s="126"/>
    </row>
    <row r="35" spans="1:13" ht="13.5" customHeight="1" x14ac:dyDescent="0.3">
      <c r="A35" s="35" t="s">
        <v>47</v>
      </c>
      <c r="B35" s="36">
        <v>1962</v>
      </c>
      <c r="C35" s="1" t="s">
        <v>72</v>
      </c>
      <c r="D35" s="60">
        <v>3432</v>
      </c>
      <c r="E35" s="51">
        <v>0</v>
      </c>
      <c r="F35" s="126">
        <f t="shared" si="0"/>
        <v>1</v>
      </c>
      <c r="G35" s="37">
        <v>0</v>
      </c>
      <c r="H35" s="37">
        <v>47184</v>
      </c>
      <c r="I35" s="39">
        <f t="shared" si="1"/>
        <v>1.0049198134304518</v>
      </c>
      <c r="J35" s="37">
        <v>46953</v>
      </c>
      <c r="L35" s="126"/>
      <c r="M35" s="126"/>
    </row>
    <row r="36" spans="1:13" ht="13.5" customHeight="1" x14ac:dyDescent="0.3">
      <c r="A36" s="35" t="s">
        <v>257</v>
      </c>
      <c r="B36" s="36">
        <v>1946</v>
      </c>
      <c r="C36" s="1" t="s">
        <v>229</v>
      </c>
      <c r="D36" s="60">
        <v>14872</v>
      </c>
      <c r="E36" s="51">
        <v>4</v>
      </c>
      <c r="F36" s="126">
        <f t="shared" si="0"/>
        <v>5</v>
      </c>
      <c r="G36" s="37">
        <v>0</v>
      </c>
      <c r="H36" s="37">
        <v>58970</v>
      </c>
      <c r="I36" s="39">
        <f t="shared" si="1"/>
        <v>0.44693880644525624</v>
      </c>
      <c r="J36" s="37">
        <v>131942</v>
      </c>
      <c r="L36" s="126"/>
      <c r="M36" s="126"/>
    </row>
    <row r="37" spans="1:13" ht="13.5" customHeight="1" x14ac:dyDescent="0.3">
      <c r="A37" s="35" t="s">
        <v>48</v>
      </c>
      <c r="B37" s="36">
        <v>1945</v>
      </c>
      <c r="C37" s="1" t="s">
        <v>72</v>
      </c>
      <c r="D37" s="60">
        <v>2450</v>
      </c>
      <c r="E37" s="51">
        <v>0</v>
      </c>
      <c r="F37" s="126">
        <f t="shared" si="0"/>
        <v>1</v>
      </c>
      <c r="G37" s="37">
        <v>0</v>
      </c>
      <c r="H37" s="37">
        <v>5963</v>
      </c>
      <c r="I37" s="39">
        <f t="shared" si="1"/>
        <v>0.49062037189402669</v>
      </c>
      <c r="J37" s="37">
        <v>12154</v>
      </c>
      <c r="L37" s="126"/>
      <c r="M37" s="126"/>
    </row>
    <row r="38" spans="1:13" ht="13.5" customHeight="1" x14ac:dyDescent="0.3">
      <c r="A38" s="35" t="s">
        <v>49</v>
      </c>
      <c r="B38" s="36">
        <v>1940</v>
      </c>
      <c r="C38" s="1" t="s">
        <v>72</v>
      </c>
      <c r="D38" s="60">
        <v>5044</v>
      </c>
      <c r="E38" s="51">
        <v>5</v>
      </c>
      <c r="F38" s="126">
        <f t="shared" si="0"/>
        <v>6</v>
      </c>
      <c r="G38" s="37">
        <v>0</v>
      </c>
      <c r="H38" s="37">
        <v>11872</v>
      </c>
      <c r="I38" s="39">
        <f t="shared" si="1"/>
        <v>0.43078486156972312</v>
      </c>
      <c r="J38" s="37">
        <v>27559</v>
      </c>
      <c r="L38" s="126"/>
      <c r="M38" s="126"/>
    </row>
    <row r="39" spans="1:13" ht="13.5" customHeight="1" x14ac:dyDescent="0.3">
      <c r="A39" s="35" t="s">
        <v>50</v>
      </c>
      <c r="B39" s="36">
        <v>1934</v>
      </c>
      <c r="C39" s="1" t="s">
        <v>229</v>
      </c>
      <c r="D39" s="60">
        <v>2444</v>
      </c>
      <c r="E39" s="51">
        <v>0</v>
      </c>
      <c r="F39" s="126">
        <f t="shared" si="0"/>
        <v>1</v>
      </c>
      <c r="G39" s="37">
        <v>0</v>
      </c>
      <c r="H39" s="37">
        <v>10200</v>
      </c>
      <c r="I39" s="39">
        <f t="shared" si="1"/>
        <v>0.82906608144355032</v>
      </c>
      <c r="J39" s="37">
        <v>12303</v>
      </c>
      <c r="L39" s="126"/>
      <c r="M39" s="126"/>
    </row>
    <row r="40" spans="1:13" ht="13.5" customHeight="1" x14ac:dyDescent="0.3">
      <c r="A40" s="35" t="s">
        <v>51</v>
      </c>
      <c r="B40" s="36">
        <v>1938</v>
      </c>
      <c r="C40" s="1" t="s">
        <v>36</v>
      </c>
      <c r="D40" s="60">
        <v>4420</v>
      </c>
      <c r="E40" s="51">
        <v>0</v>
      </c>
      <c r="F40" s="126">
        <f t="shared" si="0"/>
        <v>1</v>
      </c>
      <c r="G40" s="37">
        <v>2</v>
      </c>
      <c r="H40" s="37">
        <v>18940</v>
      </c>
      <c r="I40" s="39">
        <f t="shared" si="1"/>
        <v>0.48027183284308755</v>
      </c>
      <c r="J40" s="37">
        <v>39436</v>
      </c>
      <c r="L40" s="126"/>
      <c r="M40" s="126"/>
    </row>
    <row r="41" spans="1:13" ht="13.5" customHeight="1" x14ac:dyDescent="0.3">
      <c r="A41" s="35" t="s">
        <v>258</v>
      </c>
      <c r="B41" s="36">
        <v>1896</v>
      </c>
      <c r="C41" s="1" t="s">
        <v>229</v>
      </c>
      <c r="D41" s="60">
        <v>30414</v>
      </c>
      <c r="E41" s="51">
        <v>13</v>
      </c>
      <c r="F41" s="126">
        <f t="shared" si="0"/>
        <v>14</v>
      </c>
      <c r="G41" s="37">
        <v>0</v>
      </c>
      <c r="H41" s="37">
        <v>270581</v>
      </c>
      <c r="I41" s="39">
        <f t="shared" si="1"/>
        <v>0.73278537576167913</v>
      </c>
      <c r="J41" s="37">
        <v>369250</v>
      </c>
      <c r="L41" s="126"/>
      <c r="M41" s="126"/>
    </row>
    <row r="42" spans="1:13" ht="13.5" customHeight="1" x14ac:dyDescent="0.3">
      <c r="A42" s="35" t="s">
        <v>259</v>
      </c>
      <c r="B42" s="36">
        <v>1967</v>
      </c>
      <c r="C42" s="1" t="s">
        <v>31</v>
      </c>
      <c r="D42" s="60">
        <v>5460</v>
      </c>
      <c r="E42" s="51">
        <v>1</v>
      </c>
      <c r="F42" s="126">
        <f t="shared" si="0"/>
        <v>2</v>
      </c>
      <c r="G42" s="37">
        <v>0</v>
      </c>
      <c r="H42" s="37">
        <v>16515</v>
      </c>
      <c r="I42" s="39">
        <f t="shared" si="1"/>
        <v>0.21446659307837154</v>
      </c>
      <c r="J42" s="37">
        <v>77005</v>
      </c>
      <c r="L42" s="126"/>
      <c r="M42" s="126"/>
    </row>
    <row r="43" spans="1:13" ht="13.5" customHeight="1" x14ac:dyDescent="0.3">
      <c r="A43" s="35" t="s">
        <v>69</v>
      </c>
      <c r="B43" s="36">
        <v>1940</v>
      </c>
      <c r="C43" s="1" t="s">
        <v>72</v>
      </c>
      <c r="D43" s="60">
        <v>29586</v>
      </c>
      <c r="E43" s="51">
        <v>9</v>
      </c>
      <c r="F43" s="126">
        <f t="shared" si="0"/>
        <v>10</v>
      </c>
      <c r="G43" s="37">
        <v>1</v>
      </c>
      <c r="H43" s="37">
        <v>73120</v>
      </c>
      <c r="I43" s="39">
        <f t="shared" si="1"/>
        <v>0.47063972760567185</v>
      </c>
      <c r="J43" s="37">
        <v>155363</v>
      </c>
      <c r="L43" s="126"/>
      <c r="M43" s="126"/>
    </row>
    <row r="44" spans="1:13" ht="13.5" customHeight="1" x14ac:dyDescent="0.3">
      <c r="A44" s="35" t="s">
        <v>260</v>
      </c>
      <c r="B44" s="36">
        <v>1959</v>
      </c>
      <c r="C44" s="38" t="s">
        <v>229</v>
      </c>
      <c r="D44" s="60">
        <v>7406</v>
      </c>
      <c r="E44" s="51">
        <v>2</v>
      </c>
      <c r="F44" s="126">
        <f t="shared" si="0"/>
        <v>3</v>
      </c>
      <c r="G44" s="37">
        <v>1</v>
      </c>
      <c r="H44" s="37">
        <v>8157</v>
      </c>
      <c r="I44" s="39">
        <f t="shared" si="1"/>
        <v>0.3409974499393838</v>
      </c>
      <c r="J44" s="37">
        <v>23921</v>
      </c>
      <c r="L44" s="126"/>
      <c r="M44" s="126"/>
    </row>
    <row r="45" spans="1:13" ht="13.5" customHeight="1" x14ac:dyDescent="0.3">
      <c r="A45" s="35" t="s">
        <v>52</v>
      </c>
      <c r="B45" s="36">
        <v>1941</v>
      </c>
      <c r="C45" s="1" t="s">
        <v>229</v>
      </c>
      <c r="D45" s="60">
        <v>7930</v>
      </c>
      <c r="E45" s="51">
        <v>4</v>
      </c>
      <c r="F45" s="126">
        <f t="shared" si="0"/>
        <v>5</v>
      </c>
      <c r="G45" s="37">
        <v>0</v>
      </c>
      <c r="H45" s="37">
        <v>23797</v>
      </c>
      <c r="I45" s="39">
        <f t="shared" si="1"/>
        <v>1.047126639091789</v>
      </c>
      <c r="J45" s="37">
        <v>22726</v>
      </c>
      <c r="L45" s="126"/>
      <c r="M45" s="126"/>
    </row>
    <row r="46" spans="1:13" ht="13.5" customHeight="1" x14ac:dyDescent="0.3">
      <c r="A46" s="35" t="s">
        <v>53</v>
      </c>
      <c r="B46" s="36">
        <v>1941</v>
      </c>
      <c r="C46" s="1" t="s">
        <v>229</v>
      </c>
      <c r="D46" s="60">
        <v>24299</v>
      </c>
      <c r="E46" s="51">
        <v>9</v>
      </c>
      <c r="F46" s="126">
        <f t="shared" si="0"/>
        <v>10</v>
      </c>
      <c r="G46" s="37">
        <v>2</v>
      </c>
      <c r="H46" s="37">
        <v>51439</v>
      </c>
      <c r="I46" s="39">
        <f t="shared" si="1"/>
        <v>0.38859132904746435</v>
      </c>
      <c r="J46" s="37">
        <v>132373</v>
      </c>
      <c r="L46" s="126"/>
      <c r="M46" s="126"/>
    </row>
    <row r="47" spans="1:13" ht="13.5" customHeight="1" x14ac:dyDescent="0.3">
      <c r="A47" s="35" t="s">
        <v>261</v>
      </c>
      <c r="B47" s="36">
        <v>1961</v>
      </c>
      <c r="C47" s="1" t="s">
        <v>229</v>
      </c>
      <c r="D47" s="60">
        <v>2340</v>
      </c>
      <c r="E47" s="51">
        <v>0</v>
      </c>
      <c r="F47" s="126">
        <f t="shared" si="0"/>
        <v>1</v>
      </c>
      <c r="G47" s="37">
        <v>0</v>
      </c>
      <c r="H47" s="37">
        <v>9564</v>
      </c>
      <c r="I47" s="39">
        <f t="shared" si="1"/>
        <v>1.0646777245908938</v>
      </c>
      <c r="J47" s="37">
        <v>8983</v>
      </c>
      <c r="L47" s="126"/>
      <c r="M47" s="126"/>
    </row>
    <row r="48" spans="1:13" ht="13.5" customHeight="1" x14ac:dyDescent="0.3">
      <c r="A48" s="35" t="s">
        <v>54</v>
      </c>
      <c r="B48" s="36">
        <v>1926</v>
      </c>
      <c r="C48" s="1" t="s">
        <v>72</v>
      </c>
      <c r="D48" s="60">
        <v>6440</v>
      </c>
      <c r="E48" s="51">
        <v>2</v>
      </c>
      <c r="F48" s="126">
        <f t="shared" si="0"/>
        <v>3</v>
      </c>
      <c r="G48" s="37">
        <v>0</v>
      </c>
      <c r="H48" s="37">
        <v>10721</v>
      </c>
      <c r="I48" s="39">
        <f t="shared" si="1"/>
        <v>0.51245160365183307</v>
      </c>
      <c r="J48" s="37">
        <v>20921</v>
      </c>
      <c r="L48" s="126"/>
      <c r="M48" s="126"/>
    </row>
    <row r="49" spans="1:13" ht="13.5" customHeight="1" x14ac:dyDescent="0.3">
      <c r="A49" s="35" t="s">
        <v>262</v>
      </c>
      <c r="B49" s="36">
        <v>1933</v>
      </c>
      <c r="C49" s="1" t="s">
        <v>37</v>
      </c>
      <c r="D49" s="60">
        <v>5552</v>
      </c>
      <c r="E49" s="51">
        <v>3</v>
      </c>
      <c r="F49" s="126">
        <v>5</v>
      </c>
      <c r="G49" s="37">
        <v>0</v>
      </c>
      <c r="H49" s="37">
        <v>18707</v>
      </c>
      <c r="I49" s="39">
        <f t="shared" si="1"/>
        <v>0.76904419321685513</v>
      </c>
      <c r="J49" s="37">
        <v>24325</v>
      </c>
      <c r="L49" s="126"/>
      <c r="M49" s="126"/>
    </row>
    <row r="50" spans="1:13" ht="13.5" customHeight="1" x14ac:dyDescent="0.3">
      <c r="A50" s="35" t="s">
        <v>263</v>
      </c>
      <c r="B50" s="36">
        <v>1923</v>
      </c>
      <c r="C50" s="1" t="s">
        <v>36</v>
      </c>
      <c r="D50" s="60">
        <v>48394</v>
      </c>
      <c r="E50" s="51">
        <v>20</v>
      </c>
      <c r="F50" s="126">
        <f t="shared" si="0"/>
        <v>21</v>
      </c>
      <c r="G50" s="37">
        <v>1</v>
      </c>
      <c r="H50" s="37">
        <v>174837</v>
      </c>
      <c r="I50" s="39">
        <f t="shared" si="1"/>
        <v>0.68005352148833298</v>
      </c>
      <c r="J50" s="37">
        <v>257093</v>
      </c>
      <c r="L50" s="126"/>
      <c r="M50" s="126"/>
    </row>
    <row r="51" spans="1:13" ht="13.5" customHeight="1" x14ac:dyDescent="0.3">
      <c r="A51" s="35" t="s">
        <v>55</v>
      </c>
      <c r="B51" s="36">
        <v>1993</v>
      </c>
      <c r="C51" s="1" t="s">
        <v>229</v>
      </c>
      <c r="D51" s="60">
        <v>2080</v>
      </c>
      <c r="E51" s="51">
        <v>0</v>
      </c>
      <c r="F51" s="126">
        <f t="shared" si="0"/>
        <v>1</v>
      </c>
      <c r="G51" s="38">
        <v>0</v>
      </c>
      <c r="H51" s="37">
        <v>8057</v>
      </c>
      <c r="I51" s="39">
        <f t="shared" si="1"/>
        <v>1.865910143584993</v>
      </c>
      <c r="J51" s="37">
        <v>4318</v>
      </c>
      <c r="L51" s="126"/>
      <c r="M51" s="126"/>
    </row>
    <row r="52" spans="1:13" ht="13.5" customHeight="1" x14ac:dyDescent="0.3">
      <c r="A52" s="35" t="s">
        <v>56</v>
      </c>
      <c r="B52" s="36">
        <v>1957</v>
      </c>
      <c r="C52" s="1" t="s">
        <v>229</v>
      </c>
      <c r="D52" s="60">
        <v>2800</v>
      </c>
      <c r="E52" s="51">
        <v>0</v>
      </c>
      <c r="F52" s="126">
        <f t="shared" si="0"/>
        <v>1</v>
      </c>
      <c r="G52" s="37">
        <v>0</v>
      </c>
      <c r="H52" s="37">
        <v>2175</v>
      </c>
      <c r="I52" s="39">
        <f t="shared" si="1"/>
        <v>5.2239702173651974E-2</v>
      </c>
      <c r="J52" s="37">
        <v>41635</v>
      </c>
      <c r="L52" s="126"/>
      <c r="M52" s="126"/>
    </row>
    <row r="53" spans="1:13" ht="13.5" customHeight="1" x14ac:dyDescent="0.3">
      <c r="A53" s="35" t="s">
        <v>57</v>
      </c>
      <c r="B53" s="36">
        <v>1955</v>
      </c>
      <c r="C53" s="1" t="s">
        <v>229</v>
      </c>
      <c r="D53" s="60">
        <v>16744</v>
      </c>
      <c r="E53" s="51">
        <v>5</v>
      </c>
      <c r="F53" s="126">
        <f t="shared" si="0"/>
        <v>6</v>
      </c>
      <c r="G53" s="37">
        <v>1</v>
      </c>
      <c r="H53" s="37">
        <v>30700</v>
      </c>
      <c r="I53" s="39">
        <f t="shared" si="1"/>
        <v>0.58275279512537725</v>
      </c>
      <c r="J53" s="37">
        <v>52681</v>
      </c>
      <c r="L53" s="126"/>
      <c r="M53" s="126"/>
    </row>
    <row r="54" spans="1:13" ht="13.5" customHeight="1" x14ac:dyDescent="0.3">
      <c r="A54" s="35" t="s">
        <v>264</v>
      </c>
      <c r="B54" s="36">
        <v>1966</v>
      </c>
      <c r="C54" s="1" t="s">
        <v>229</v>
      </c>
      <c r="D54" s="60">
        <v>5252</v>
      </c>
      <c r="E54" s="51">
        <v>1</v>
      </c>
      <c r="F54" s="126">
        <f t="shared" si="0"/>
        <v>2</v>
      </c>
      <c r="G54" s="37">
        <v>0</v>
      </c>
      <c r="H54" s="37">
        <v>8865</v>
      </c>
      <c r="I54" s="39">
        <f t="shared" si="1"/>
        <v>0.40811159193444435</v>
      </c>
      <c r="J54" s="37">
        <v>21722</v>
      </c>
      <c r="L54" s="126"/>
      <c r="M54" s="126"/>
    </row>
    <row r="55" spans="1:13" ht="13.5" customHeight="1" x14ac:dyDescent="0.3">
      <c r="A55" s="35" t="s">
        <v>58</v>
      </c>
      <c r="B55" s="36">
        <v>1966</v>
      </c>
      <c r="C55" s="1" t="s">
        <v>229</v>
      </c>
      <c r="D55" s="60">
        <v>11076</v>
      </c>
      <c r="E55" s="51">
        <v>3</v>
      </c>
      <c r="F55" s="126">
        <f t="shared" si="0"/>
        <v>4</v>
      </c>
      <c r="G55" s="37">
        <v>0</v>
      </c>
      <c r="H55" s="37">
        <v>27943</v>
      </c>
      <c r="I55" s="39">
        <f t="shared" si="1"/>
        <v>0.62431297198266233</v>
      </c>
      <c r="J55" s="37">
        <v>44758</v>
      </c>
      <c r="L55" s="126"/>
      <c r="M55" s="126"/>
    </row>
    <row r="56" spans="1:13" ht="13.5" customHeight="1" x14ac:dyDescent="0.3">
      <c r="A56" s="35" t="s">
        <v>59</v>
      </c>
      <c r="B56" s="36">
        <v>1955</v>
      </c>
      <c r="C56" s="1" t="s">
        <v>71</v>
      </c>
      <c r="D56" s="60">
        <v>12948</v>
      </c>
      <c r="E56" s="51">
        <v>5</v>
      </c>
      <c r="F56" s="126">
        <f t="shared" si="0"/>
        <v>6</v>
      </c>
      <c r="G56" s="37">
        <v>0</v>
      </c>
      <c r="H56" s="37">
        <v>40268</v>
      </c>
      <c r="I56" s="39">
        <f t="shared" si="1"/>
        <v>0.76372188294200205</v>
      </c>
      <c r="J56" s="37">
        <v>52726</v>
      </c>
      <c r="L56" s="126"/>
      <c r="M56" s="126"/>
    </row>
    <row r="57" spans="1:13" ht="13.5" customHeight="1" x14ac:dyDescent="0.3">
      <c r="A57" s="35" t="s">
        <v>60</v>
      </c>
      <c r="B57" s="36">
        <v>1953</v>
      </c>
      <c r="C57" s="1" t="s">
        <v>31</v>
      </c>
      <c r="D57" s="60">
        <v>17732</v>
      </c>
      <c r="E57" s="51">
        <v>6</v>
      </c>
      <c r="F57" s="126">
        <f t="shared" si="0"/>
        <v>7</v>
      </c>
      <c r="G57" s="37">
        <v>0</v>
      </c>
      <c r="H57" s="37">
        <v>34991</v>
      </c>
      <c r="I57" s="39">
        <f t="shared" si="1"/>
        <v>0.65163789410954054</v>
      </c>
      <c r="J57" s="37">
        <v>53697</v>
      </c>
      <c r="L57" s="126"/>
      <c r="M57" s="126"/>
    </row>
    <row r="58" spans="1:13" ht="13.5" customHeight="1" x14ac:dyDescent="0.3">
      <c r="A58" s="35" t="s">
        <v>61</v>
      </c>
      <c r="B58" s="36">
        <v>1951</v>
      </c>
      <c r="C58" s="1" t="s">
        <v>229</v>
      </c>
      <c r="D58" s="60">
        <v>32032</v>
      </c>
      <c r="E58" s="51">
        <v>11</v>
      </c>
      <c r="F58" s="126">
        <f t="shared" si="0"/>
        <v>12</v>
      </c>
      <c r="G58" s="37">
        <v>0</v>
      </c>
      <c r="H58" s="37">
        <v>181216</v>
      </c>
      <c r="I58" s="39">
        <f t="shared" si="1"/>
        <v>0.7567915206742033</v>
      </c>
      <c r="J58" s="37">
        <v>239453</v>
      </c>
      <c r="L58" s="126"/>
      <c r="M58" s="126"/>
    </row>
    <row r="59" spans="1:13" ht="13.5" customHeight="1" x14ac:dyDescent="0.3">
      <c r="A59" s="35" t="s">
        <v>62</v>
      </c>
      <c r="B59" s="36">
        <v>1945</v>
      </c>
      <c r="C59" s="1" t="s">
        <v>229</v>
      </c>
      <c r="D59" s="60">
        <v>15886</v>
      </c>
      <c r="E59" s="51">
        <v>5</v>
      </c>
      <c r="F59" s="126">
        <f t="shared" si="0"/>
        <v>6</v>
      </c>
      <c r="G59" s="37">
        <v>0</v>
      </c>
      <c r="H59" s="37">
        <v>63374</v>
      </c>
      <c r="I59" s="39">
        <f t="shared" si="1"/>
        <v>0.51339506322858697</v>
      </c>
      <c r="J59" s="37">
        <v>123441</v>
      </c>
      <c r="L59" s="126"/>
      <c r="M59" s="126"/>
    </row>
    <row r="60" spans="1:13" ht="13.5" customHeight="1" x14ac:dyDescent="0.3">
      <c r="A60" s="35" t="s">
        <v>265</v>
      </c>
      <c r="B60" s="36">
        <v>1952</v>
      </c>
      <c r="C60" s="1" t="s">
        <v>72</v>
      </c>
      <c r="D60" s="60">
        <v>2184</v>
      </c>
      <c r="E60" s="51">
        <v>0</v>
      </c>
      <c r="F60" s="126">
        <f t="shared" si="0"/>
        <v>1</v>
      </c>
      <c r="G60" s="37">
        <v>1</v>
      </c>
      <c r="H60" s="37">
        <v>3421</v>
      </c>
      <c r="I60" s="39">
        <f t="shared" si="1"/>
        <v>0.69055308841340335</v>
      </c>
      <c r="J60" s="37">
        <v>4954</v>
      </c>
      <c r="L60" s="126"/>
      <c r="M60" s="126"/>
    </row>
    <row r="61" spans="1:13" ht="13.5" customHeight="1" x14ac:dyDescent="0.3">
      <c r="A61" s="35" t="s">
        <v>266</v>
      </c>
      <c r="B61" s="36">
        <v>1953</v>
      </c>
      <c r="C61" s="1" t="s">
        <v>229</v>
      </c>
      <c r="D61" s="60">
        <v>22880</v>
      </c>
      <c r="E61" s="51">
        <v>8</v>
      </c>
      <c r="F61" s="126">
        <f t="shared" si="0"/>
        <v>9</v>
      </c>
      <c r="G61" s="37">
        <v>1</v>
      </c>
      <c r="H61" s="37">
        <v>92881</v>
      </c>
      <c r="I61" s="39">
        <f t="shared" si="1"/>
        <v>0.83008767304478381</v>
      </c>
      <c r="J61" s="37">
        <v>111893</v>
      </c>
      <c r="L61" s="126"/>
      <c r="M61" s="126"/>
    </row>
    <row r="62" spans="1:13" ht="13.5" customHeight="1" x14ac:dyDescent="0.3">
      <c r="A62" s="35" t="s">
        <v>63</v>
      </c>
      <c r="B62" s="36">
        <v>1955</v>
      </c>
      <c r="C62" s="1" t="s">
        <v>72</v>
      </c>
      <c r="D62" s="60">
        <v>3136</v>
      </c>
      <c r="E62" s="51">
        <v>0</v>
      </c>
      <c r="F62" s="126">
        <f t="shared" si="0"/>
        <v>1</v>
      </c>
      <c r="G62" s="37">
        <v>1</v>
      </c>
      <c r="H62" s="37">
        <v>8568</v>
      </c>
      <c r="I62" s="39">
        <f t="shared" si="1"/>
        <v>0.38217583299879565</v>
      </c>
      <c r="J62" s="37">
        <v>22419</v>
      </c>
      <c r="L62" s="126"/>
      <c r="M62" s="126"/>
    </row>
    <row r="63" spans="1:13" ht="13.5" customHeight="1" x14ac:dyDescent="0.3">
      <c r="A63" s="35" t="s">
        <v>70</v>
      </c>
      <c r="B63" s="36">
        <v>1942</v>
      </c>
      <c r="C63" s="1" t="s">
        <v>31</v>
      </c>
      <c r="D63" s="60">
        <v>14300</v>
      </c>
      <c r="E63" s="51">
        <v>5</v>
      </c>
      <c r="F63" s="126">
        <f t="shared" si="0"/>
        <v>6</v>
      </c>
      <c r="G63" s="37">
        <v>1</v>
      </c>
      <c r="H63" s="37">
        <v>35281</v>
      </c>
      <c r="I63" s="39">
        <f t="shared" si="1"/>
        <v>0.60080377364916637</v>
      </c>
      <c r="J63" s="37">
        <v>58723</v>
      </c>
      <c r="L63" s="126"/>
      <c r="M63" s="126"/>
    </row>
    <row r="64" spans="1:13" ht="13.5" customHeight="1" x14ac:dyDescent="0.3">
      <c r="A64" s="40" t="s">
        <v>267</v>
      </c>
      <c r="B64" s="36">
        <v>1956</v>
      </c>
      <c r="C64" s="1" t="s">
        <v>34</v>
      </c>
      <c r="D64" s="60">
        <v>5834</v>
      </c>
      <c r="E64" s="51">
        <v>2</v>
      </c>
      <c r="F64" s="126">
        <f t="shared" si="0"/>
        <v>3</v>
      </c>
      <c r="G64" s="38">
        <v>1</v>
      </c>
      <c r="H64" s="37">
        <v>32713</v>
      </c>
      <c r="I64" s="39">
        <f t="shared" si="1"/>
        <v>0.60726948708904938</v>
      </c>
      <c r="J64" s="37">
        <v>53869</v>
      </c>
      <c r="L64" s="126"/>
      <c r="M64" s="126"/>
    </row>
    <row r="65" spans="1:13" ht="13.5" customHeight="1" x14ac:dyDescent="0.3">
      <c r="A65" s="35" t="s">
        <v>64</v>
      </c>
      <c r="B65" s="36">
        <v>2005</v>
      </c>
      <c r="C65" s="1" t="s">
        <v>229</v>
      </c>
      <c r="D65" s="60">
        <v>1800</v>
      </c>
      <c r="E65" s="51">
        <v>0</v>
      </c>
      <c r="F65" s="126">
        <f t="shared" si="0"/>
        <v>1</v>
      </c>
      <c r="G65" s="37">
        <v>0</v>
      </c>
      <c r="H65" s="37">
        <v>750</v>
      </c>
      <c r="I65" s="39">
        <f t="shared" si="1"/>
        <v>0.77800829875518673</v>
      </c>
      <c r="J65" s="37">
        <v>964</v>
      </c>
      <c r="L65" s="126"/>
      <c r="M65" s="126"/>
    </row>
    <row r="66" spans="1:13" ht="13.5" customHeight="1" x14ac:dyDescent="0.3">
      <c r="A66" s="35" t="s">
        <v>268</v>
      </c>
      <c r="B66" s="36">
        <v>1946</v>
      </c>
      <c r="C66" s="1" t="s">
        <v>229</v>
      </c>
      <c r="D66" s="60">
        <v>7497</v>
      </c>
      <c r="E66" s="51">
        <v>3</v>
      </c>
      <c r="F66" s="126">
        <f t="shared" si="0"/>
        <v>4</v>
      </c>
      <c r="G66" s="37">
        <v>0</v>
      </c>
      <c r="H66" s="37">
        <v>24838</v>
      </c>
      <c r="I66" s="39">
        <f t="shared" si="1"/>
        <v>0.53220484251124922</v>
      </c>
      <c r="J66" s="37">
        <v>46670</v>
      </c>
      <c r="L66" s="126"/>
      <c r="M66" s="126"/>
    </row>
    <row r="67" spans="1:13" ht="13.5" customHeight="1" x14ac:dyDescent="0.3">
      <c r="A67" s="35" t="s">
        <v>269</v>
      </c>
      <c r="B67" s="36">
        <v>1929</v>
      </c>
      <c r="C67" s="1" t="s">
        <v>36</v>
      </c>
      <c r="D67" s="60">
        <v>10041</v>
      </c>
      <c r="E67" s="51">
        <v>6</v>
      </c>
      <c r="F67" s="126">
        <f t="shared" si="0"/>
        <v>7</v>
      </c>
      <c r="G67" s="37">
        <v>0</v>
      </c>
      <c r="H67" s="37">
        <v>25191</v>
      </c>
      <c r="I67" s="39">
        <f t="shared" si="1"/>
        <v>0.61531509526135808</v>
      </c>
      <c r="J67" s="37">
        <v>40940</v>
      </c>
      <c r="L67" s="126"/>
      <c r="M67" s="126"/>
    </row>
    <row r="68" spans="1:13" ht="13.5" customHeight="1" x14ac:dyDescent="0.3">
      <c r="A68" s="35" t="s">
        <v>270</v>
      </c>
      <c r="B68" s="36">
        <v>1965</v>
      </c>
      <c r="C68" s="1" t="s">
        <v>229</v>
      </c>
      <c r="D68" s="60">
        <v>3909</v>
      </c>
      <c r="E68" s="51">
        <v>0</v>
      </c>
      <c r="F68" s="126">
        <f t="shared" si="0"/>
        <v>1</v>
      </c>
      <c r="G68" s="37">
        <v>1</v>
      </c>
      <c r="H68" s="37">
        <v>11767</v>
      </c>
      <c r="I68" s="39">
        <f t="shared" si="1"/>
        <v>0.48813573384219694</v>
      </c>
      <c r="J68" s="37">
        <v>24106</v>
      </c>
      <c r="L68" s="126"/>
      <c r="M68" s="126"/>
    </row>
    <row r="69" spans="1:13" ht="13.5" customHeight="1" x14ac:dyDescent="0.3">
      <c r="A69" s="35" t="s">
        <v>271</v>
      </c>
      <c r="B69" s="36">
        <v>1967</v>
      </c>
      <c r="C69" s="38" t="s">
        <v>72</v>
      </c>
      <c r="D69" s="60">
        <v>3692</v>
      </c>
      <c r="E69" s="51">
        <v>0</v>
      </c>
      <c r="F69" s="126">
        <f t="shared" ref="F69:F71" si="2">E69+1</f>
        <v>1</v>
      </c>
      <c r="G69" s="38">
        <v>1</v>
      </c>
      <c r="H69" s="37">
        <v>6218</v>
      </c>
      <c r="I69" s="39">
        <f t="shared" ref="I69:I71" si="3">H69/J69</f>
        <v>0.54013203613620575</v>
      </c>
      <c r="J69" s="37">
        <v>11512</v>
      </c>
      <c r="L69" s="126"/>
      <c r="M69" s="126"/>
    </row>
    <row r="70" spans="1:13" ht="13.5" customHeight="1" x14ac:dyDescent="0.3">
      <c r="A70" s="35" t="s">
        <v>65</v>
      </c>
      <c r="B70" s="36">
        <v>2003</v>
      </c>
      <c r="C70" s="1" t="s">
        <v>229</v>
      </c>
      <c r="D70" s="60">
        <v>2730</v>
      </c>
      <c r="E70" s="51">
        <v>0</v>
      </c>
      <c r="F70" s="126">
        <f t="shared" si="2"/>
        <v>1</v>
      </c>
      <c r="G70" s="37">
        <v>0</v>
      </c>
      <c r="H70" s="37">
        <v>6591</v>
      </c>
      <c r="I70" s="39">
        <f t="shared" si="3"/>
        <v>0.42784810126582279</v>
      </c>
      <c r="J70" s="37">
        <v>15405</v>
      </c>
      <c r="L70" s="126"/>
      <c r="M70" s="126"/>
    </row>
    <row r="71" spans="1:13" ht="13.5" customHeight="1" x14ac:dyDescent="0.3">
      <c r="A71" s="46" t="s">
        <v>272</v>
      </c>
      <c r="B71" s="47">
        <v>1939</v>
      </c>
      <c r="C71" s="48" t="s">
        <v>36</v>
      </c>
      <c r="D71" s="60">
        <v>7696</v>
      </c>
      <c r="E71" s="52">
        <v>4</v>
      </c>
      <c r="F71" s="126">
        <f t="shared" si="2"/>
        <v>5</v>
      </c>
      <c r="G71" s="49">
        <v>0</v>
      </c>
      <c r="H71" s="49">
        <v>14151</v>
      </c>
      <c r="I71" s="39">
        <f t="shared" si="3"/>
        <v>0.94340000000000002</v>
      </c>
      <c r="J71" s="49">
        <v>15000</v>
      </c>
      <c r="K71" s="250"/>
      <c r="L71" s="126"/>
      <c r="M71" s="126"/>
    </row>
    <row r="72" spans="1:13" ht="13.5" customHeight="1" x14ac:dyDescent="0.3">
      <c r="A72" s="41" t="s">
        <v>66</v>
      </c>
      <c r="B72" s="42"/>
      <c r="C72" s="43"/>
      <c r="D72" s="44">
        <f>SUM(D4:D71)</f>
        <v>767638</v>
      </c>
      <c r="E72" s="44"/>
      <c r="F72" s="44">
        <f>SUM(F4:F71)</f>
        <v>338</v>
      </c>
      <c r="G72" s="44">
        <f t="shared" ref="G72:H72" si="4">SUM(G4:G71)</f>
        <v>26</v>
      </c>
      <c r="H72" s="44">
        <f t="shared" si="4"/>
        <v>2610550</v>
      </c>
      <c r="I72" s="231">
        <f>H72/J72</f>
        <v>0.56451196113170099</v>
      </c>
      <c r="J72" s="44">
        <f>SUM(J4:J71)</f>
        <v>4624437</v>
      </c>
      <c r="K72" s="252" t="s">
        <v>230</v>
      </c>
    </row>
    <row r="73" spans="1:13" s="114" customFormat="1" ht="24.75" customHeight="1" x14ac:dyDescent="0.3">
      <c r="A73" s="332" t="s">
        <v>284</v>
      </c>
      <c r="B73" s="333"/>
      <c r="C73" s="333"/>
      <c r="D73" s="333"/>
      <c r="E73" s="333"/>
      <c r="F73" s="333"/>
      <c r="G73" s="333"/>
      <c r="H73" s="333"/>
      <c r="I73" s="333"/>
      <c r="J73" s="333"/>
      <c r="K73" s="334"/>
    </row>
  </sheetData>
  <mergeCells count="2">
    <mergeCell ref="A1:J2"/>
    <mergeCell ref="A73:K73"/>
  </mergeCells>
  <phoneticPr fontId="0" type="noConversion"/>
  <printOptions horizontalCentered="1" verticalCentered="1" gridLines="1"/>
  <pageMargins left="0.75" right="0.75" top="0.5" bottom="0.6" header="0.5" footer="0.5"/>
  <pageSetup scale="96" fitToHeight="2" orientation="landscape" r:id="rId1"/>
  <headerFooter alignWithMargins="0">
    <oddFooter>&amp;C&amp;"Garamond,Regular"&amp;P</oddFooter>
  </headerFooter>
  <rowBreaks count="1" manualBreakCount="1">
    <brk id="37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"/>
  <sheetViews>
    <sheetView zoomScaleNormal="100" workbookViewId="0">
      <pane xSplit="1" ySplit="4" topLeftCell="B62" activePane="bottomRight" state="frozen"/>
      <selection pane="topRight" activeCell="B1" sqref="B1"/>
      <selection pane="bottomLeft" activeCell="A5" sqref="A5"/>
      <selection pane="bottomRight" activeCell="F75" sqref="F75"/>
    </sheetView>
  </sheetViews>
  <sheetFormatPr defaultRowHeight="12.5" x14ac:dyDescent="0.25"/>
  <cols>
    <col min="1" max="1" width="29.26953125" customWidth="1"/>
    <col min="2" max="2" width="10.1796875" customWidth="1"/>
    <col min="3" max="3" width="1.81640625" bestFit="1" customWidth="1"/>
    <col min="4" max="4" width="12.54296875" customWidth="1"/>
    <col min="5" max="5" width="14" style="45" customWidth="1"/>
    <col min="6" max="6" width="10.7265625" customWidth="1"/>
    <col min="7" max="7" width="13.36328125" customWidth="1"/>
    <col min="8" max="8" width="11.81640625" style="45" customWidth="1"/>
    <col min="9" max="9" width="10.7265625" customWidth="1"/>
    <col min="10" max="10" width="11" style="219" customWidth="1"/>
    <col min="11" max="12" width="9.1796875" style="31"/>
  </cols>
  <sheetData>
    <row r="1" spans="1:12" s="62" customFormat="1" ht="15.5" x14ac:dyDescent="0.35">
      <c r="A1" s="337" t="s">
        <v>97</v>
      </c>
      <c r="B1" s="338"/>
      <c r="C1" s="338"/>
      <c r="D1" s="338"/>
      <c r="E1" s="338"/>
      <c r="F1" s="338"/>
      <c r="G1" s="338"/>
      <c r="H1" s="338"/>
      <c r="I1" s="338"/>
      <c r="J1" s="339"/>
      <c r="K1" s="61"/>
      <c r="L1" s="61"/>
    </row>
    <row r="2" spans="1:12" s="62" customFormat="1" ht="15.5" x14ac:dyDescent="0.35">
      <c r="A2" s="340"/>
      <c r="B2" s="341"/>
      <c r="C2" s="341"/>
      <c r="D2" s="341"/>
      <c r="E2" s="342"/>
      <c r="F2" s="342"/>
      <c r="G2" s="342"/>
      <c r="H2" s="342"/>
      <c r="I2" s="342"/>
      <c r="J2" s="343"/>
      <c r="K2" s="61"/>
      <c r="L2" s="61"/>
    </row>
    <row r="3" spans="1:12" s="55" customFormat="1" ht="13" x14ac:dyDescent="0.3">
      <c r="A3" s="344" t="s">
        <v>23</v>
      </c>
      <c r="B3" s="346" t="s">
        <v>2</v>
      </c>
      <c r="C3" s="346"/>
      <c r="D3" s="346" t="s">
        <v>26</v>
      </c>
      <c r="E3" s="335" t="s">
        <v>98</v>
      </c>
      <c r="F3" s="335"/>
      <c r="G3" s="335" t="s">
        <v>99</v>
      </c>
      <c r="H3" s="335"/>
      <c r="I3" s="335"/>
      <c r="J3" s="336"/>
      <c r="K3" s="63"/>
      <c r="L3" s="63"/>
    </row>
    <row r="4" spans="1:12" s="66" customFormat="1" ht="26" x14ac:dyDescent="0.3">
      <c r="A4" s="345"/>
      <c r="B4" s="347"/>
      <c r="C4" s="348"/>
      <c r="D4" s="347"/>
      <c r="E4" s="163" t="s">
        <v>100</v>
      </c>
      <c r="F4" s="64" t="s">
        <v>101</v>
      </c>
      <c r="G4" s="64" t="s">
        <v>102</v>
      </c>
      <c r="H4" s="163" t="s">
        <v>103</v>
      </c>
      <c r="I4" s="64" t="s">
        <v>104</v>
      </c>
      <c r="J4" s="128" t="s">
        <v>105</v>
      </c>
      <c r="K4" s="65"/>
      <c r="L4" s="65"/>
    </row>
    <row r="5" spans="1:12" ht="13" x14ac:dyDescent="0.3">
      <c r="A5" s="35" t="s">
        <v>240</v>
      </c>
      <c r="B5" s="37">
        <f>'General Information - 2012'!J4</f>
        <v>61912</v>
      </c>
      <c r="C5" s="37"/>
      <c r="D5" s="37">
        <f>'General Information - 2012'!D4</f>
        <v>10426</v>
      </c>
      <c r="E5" s="37">
        <v>76216</v>
      </c>
      <c r="F5" s="67">
        <f>E5/B5</f>
        <v>1.231037601757333</v>
      </c>
      <c r="G5" s="296">
        <v>49741</v>
      </c>
      <c r="H5" s="37">
        <v>88</v>
      </c>
      <c r="I5" s="37">
        <v>49829</v>
      </c>
      <c r="J5" s="218">
        <f>I5/B5</f>
        <v>0.80483589611060857</v>
      </c>
    </row>
    <row r="6" spans="1:12" ht="13" x14ac:dyDescent="0.3">
      <c r="A6" s="35" t="s">
        <v>32</v>
      </c>
      <c r="B6" s="37">
        <f>'General Information - 2012'!J5</f>
        <v>25539</v>
      </c>
      <c r="C6" s="37"/>
      <c r="D6" s="37">
        <f>'General Information - 2012'!D5</f>
        <v>8112</v>
      </c>
      <c r="E6" s="37">
        <v>65286</v>
      </c>
      <c r="F6" s="67">
        <f t="shared" ref="F6:F69" si="0">E6/B6</f>
        <v>2.5563256196405497</v>
      </c>
      <c r="G6" s="296">
        <v>8363</v>
      </c>
      <c r="H6" s="37">
        <v>0</v>
      </c>
      <c r="I6" s="37">
        <v>8363</v>
      </c>
      <c r="J6" s="218">
        <f t="shared" ref="J6:J69" si="1">I6/B6</f>
        <v>0.32745996319354714</v>
      </c>
    </row>
    <row r="7" spans="1:12" ht="13" x14ac:dyDescent="0.3">
      <c r="A7" s="35" t="s">
        <v>241</v>
      </c>
      <c r="B7" s="37">
        <f>'General Information - 2012'!J6</f>
        <v>112286</v>
      </c>
      <c r="C7" s="37"/>
      <c r="D7" s="37">
        <f>'General Information - 2012'!D6</f>
        <v>12168</v>
      </c>
      <c r="E7" s="37">
        <v>446969</v>
      </c>
      <c r="F7" s="67">
        <f t="shared" si="0"/>
        <v>3.9806298202803556</v>
      </c>
      <c r="G7" s="296">
        <v>70928</v>
      </c>
      <c r="H7" s="37">
        <v>264</v>
      </c>
      <c r="I7" s="37">
        <v>71192</v>
      </c>
      <c r="J7" s="218">
        <f t="shared" si="1"/>
        <v>0.63402383200042745</v>
      </c>
    </row>
    <row r="8" spans="1:12" ht="13" x14ac:dyDescent="0.3">
      <c r="A8" s="35" t="s">
        <v>242</v>
      </c>
      <c r="B8" s="37">
        <f>'General Information - 2012'!J7</f>
        <v>23026</v>
      </c>
      <c r="C8" s="37"/>
      <c r="D8" s="37">
        <f>'General Information - 2012'!D7</f>
        <v>6968</v>
      </c>
      <c r="E8" s="37">
        <v>52946</v>
      </c>
      <c r="F8" s="67">
        <f t="shared" si="0"/>
        <v>2.2994006774950058</v>
      </c>
      <c r="G8" s="296">
        <v>12612</v>
      </c>
      <c r="H8" s="115">
        <v>0</v>
      </c>
      <c r="I8" s="37">
        <v>12612</v>
      </c>
      <c r="J8" s="218">
        <f t="shared" si="1"/>
        <v>0.54772865456440545</v>
      </c>
    </row>
    <row r="9" spans="1:12" ht="13" x14ac:dyDescent="0.3">
      <c r="A9" s="35" t="s">
        <v>33</v>
      </c>
      <c r="B9" s="37">
        <f>'General Information - 2012'!J8</f>
        <v>31079</v>
      </c>
      <c r="C9" s="37"/>
      <c r="D9" s="37">
        <f>'General Information - 2012'!D8</f>
        <v>5712</v>
      </c>
      <c r="E9" s="37">
        <v>40768</v>
      </c>
      <c r="F9" s="67">
        <f t="shared" si="0"/>
        <v>1.3117539174362109</v>
      </c>
      <c r="G9" s="296">
        <v>27432</v>
      </c>
      <c r="H9" s="37">
        <v>50</v>
      </c>
      <c r="I9" s="37">
        <v>27482</v>
      </c>
      <c r="J9" s="218">
        <f t="shared" si="1"/>
        <v>0.88426268541458863</v>
      </c>
    </row>
    <row r="10" spans="1:12" ht="13" x14ac:dyDescent="0.3">
      <c r="A10" s="35" t="s">
        <v>243</v>
      </c>
      <c r="B10" s="37">
        <f>'General Information - 2012'!J9</f>
        <v>41632</v>
      </c>
      <c r="C10" s="37"/>
      <c r="D10" s="37">
        <f>'General Information - 2012'!D9</f>
        <v>11180</v>
      </c>
      <c r="E10" s="37">
        <v>26717</v>
      </c>
      <c r="F10" s="67">
        <f t="shared" si="0"/>
        <v>0.64174192928516527</v>
      </c>
      <c r="G10" s="296">
        <v>5755</v>
      </c>
      <c r="H10" s="37">
        <v>0</v>
      </c>
      <c r="I10" s="37">
        <v>5755</v>
      </c>
      <c r="J10" s="218">
        <f t="shared" si="1"/>
        <v>0.13823501152959261</v>
      </c>
    </row>
    <row r="11" spans="1:12" ht="13" x14ac:dyDescent="0.3">
      <c r="A11" s="35" t="s">
        <v>244</v>
      </c>
      <c r="B11" s="37">
        <f>'General Information - 2012'!J10</f>
        <v>36281</v>
      </c>
      <c r="C11" s="37"/>
      <c r="D11" s="37">
        <f>'General Information - 2012'!D10</f>
        <v>6318</v>
      </c>
      <c r="E11" s="37">
        <v>134598</v>
      </c>
      <c r="F11" s="67">
        <f t="shared" si="0"/>
        <v>3.7098756925112317</v>
      </c>
      <c r="G11" s="296">
        <v>5980</v>
      </c>
      <c r="H11" s="37">
        <v>1040</v>
      </c>
      <c r="I11" s="37">
        <v>7020</v>
      </c>
      <c r="J11" s="218">
        <f t="shared" si="1"/>
        <v>0.19348970535542021</v>
      </c>
    </row>
    <row r="12" spans="1:12" ht="13" x14ac:dyDescent="0.3">
      <c r="A12" s="35" t="s">
        <v>35</v>
      </c>
      <c r="B12" s="37">
        <f>'General Information - 2012'!J11</f>
        <v>14076</v>
      </c>
      <c r="C12" s="37"/>
      <c r="D12" s="37">
        <f>'General Information - 2012'!D11</f>
        <v>8736</v>
      </c>
      <c r="E12" s="37">
        <v>95127</v>
      </c>
      <c r="F12" s="67">
        <f t="shared" si="0"/>
        <v>6.7580988917306053</v>
      </c>
      <c r="G12" s="296">
        <v>11879</v>
      </c>
      <c r="H12" s="37">
        <v>0</v>
      </c>
      <c r="I12" s="37">
        <v>11879</v>
      </c>
      <c r="J12" s="218">
        <f t="shared" si="1"/>
        <v>0.8439187269110543</v>
      </c>
    </row>
    <row r="13" spans="1:12" ht="13" x14ac:dyDescent="0.3">
      <c r="A13" s="35" t="s">
        <v>245</v>
      </c>
      <c r="B13" s="37">
        <f>'General Information - 2012'!J12</f>
        <v>122197</v>
      </c>
      <c r="C13" s="37"/>
      <c r="D13" s="37">
        <f>'General Information - 2012'!D12</f>
        <v>16288</v>
      </c>
      <c r="E13" s="37">
        <v>416133</v>
      </c>
      <c r="F13" s="67">
        <f t="shared" si="0"/>
        <v>3.4054273018159202</v>
      </c>
      <c r="G13" s="296">
        <v>125027</v>
      </c>
      <c r="H13" s="37">
        <v>1816</v>
      </c>
      <c r="I13" s="37">
        <v>126843</v>
      </c>
      <c r="J13" s="218">
        <f t="shared" si="1"/>
        <v>1.0380205733364976</v>
      </c>
    </row>
    <row r="14" spans="1:12" ht="13" x14ac:dyDescent="0.3">
      <c r="A14" s="35" t="s">
        <v>38</v>
      </c>
      <c r="B14" s="37">
        <f>'General Information - 2012'!J13</f>
        <v>194493</v>
      </c>
      <c r="C14" s="37"/>
      <c r="D14" s="37">
        <f>'General Information - 2012'!D13</f>
        <v>30940</v>
      </c>
      <c r="E14" s="37">
        <v>757641</v>
      </c>
      <c r="F14" s="67">
        <f t="shared" si="0"/>
        <v>3.8954666748931839</v>
      </c>
      <c r="G14" s="296">
        <v>132065</v>
      </c>
      <c r="H14" s="37">
        <v>14491</v>
      </c>
      <c r="I14" s="37">
        <v>146556</v>
      </c>
      <c r="J14" s="218">
        <f t="shared" si="1"/>
        <v>0.75352840462124604</v>
      </c>
    </row>
    <row r="15" spans="1:12" ht="13" x14ac:dyDescent="0.3">
      <c r="A15" s="35" t="s">
        <v>39</v>
      </c>
      <c r="B15" s="37">
        <f>'General Information - 2012'!J14</f>
        <v>10004</v>
      </c>
      <c r="C15" s="37"/>
      <c r="D15" s="37">
        <f>'General Information - 2012'!D14</f>
        <v>2522</v>
      </c>
      <c r="E15" s="37">
        <v>33000</v>
      </c>
      <c r="F15" s="67">
        <f t="shared" si="0"/>
        <v>3.2986805277888847</v>
      </c>
      <c r="G15" s="296">
        <v>1800</v>
      </c>
      <c r="H15" s="37">
        <v>0</v>
      </c>
      <c r="I15" s="37">
        <v>1800</v>
      </c>
      <c r="J15" s="218">
        <f t="shared" si="1"/>
        <v>0.1799280287884846</v>
      </c>
    </row>
    <row r="16" spans="1:12" ht="13" x14ac:dyDescent="0.3">
      <c r="A16" s="35" t="s">
        <v>40</v>
      </c>
      <c r="B16" s="37">
        <f>'General Information - 2012'!J15</f>
        <v>6702</v>
      </c>
      <c r="C16" s="37"/>
      <c r="D16" s="37">
        <f>'General Information - 2012'!D15</f>
        <v>14092</v>
      </c>
      <c r="E16" s="37">
        <v>28410</v>
      </c>
      <c r="F16" s="67">
        <f t="shared" si="0"/>
        <v>4.2390331244404651</v>
      </c>
      <c r="G16" s="296">
        <v>20850</v>
      </c>
      <c r="H16" s="37">
        <v>0</v>
      </c>
      <c r="I16" s="37">
        <v>20850</v>
      </c>
      <c r="J16" s="218">
        <f t="shared" si="1"/>
        <v>3.1110116383169202</v>
      </c>
    </row>
    <row r="17" spans="1:10" ht="13" x14ac:dyDescent="0.3">
      <c r="A17" s="35" t="s">
        <v>246</v>
      </c>
      <c r="B17" s="37">
        <f>'General Information - 2012'!J16</f>
        <v>10292</v>
      </c>
      <c r="C17" s="37"/>
      <c r="D17" s="37">
        <f>'General Information - 2012'!D16</f>
        <v>6080</v>
      </c>
      <c r="E17" s="37">
        <v>27872</v>
      </c>
      <c r="F17" s="67">
        <f t="shared" si="0"/>
        <v>2.7081228138359892</v>
      </c>
      <c r="G17" s="296">
        <v>4090</v>
      </c>
      <c r="H17" s="37">
        <v>1172</v>
      </c>
      <c r="I17" s="37">
        <v>5262</v>
      </c>
      <c r="J17" s="218">
        <f t="shared" si="1"/>
        <v>0.5112708900116596</v>
      </c>
    </row>
    <row r="18" spans="1:10" ht="13" x14ac:dyDescent="0.3">
      <c r="A18" s="35" t="s">
        <v>247</v>
      </c>
      <c r="B18" s="37">
        <f>'General Information - 2012'!J17</f>
        <v>16828</v>
      </c>
      <c r="C18" s="37"/>
      <c r="D18" s="37">
        <f>'General Information - 2012'!D17</f>
        <v>4809</v>
      </c>
      <c r="E18" s="37">
        <v>36503</v>
      </c>
      <c r="F18" s="67">
        <f t="shared" si="0"/>
        <v>2.1691823151889706</v>
      </c>
      <c r="G18" s="296">
        <v>3408</v>
      </c>
      <c r="H18" s="37">
        <v>75</v>
      </c>
      <c r="I18" s="37">
        <v>3483</v>
      </c>
      <c r="J18" s="218">
        <f t="shared" si="1"/>
        <v>0.20697646779177561</v>
      </c>
    </row>
    <row r="19" spans="1:10" ht="13" x14ac:dyDescent="0.3">
      <c r="A19" s="35" t="s">
        <v>248</v>
      </c>
      <c r="B19" s="37">
        <f>'General Information - 2012'!J18</f>
        <v>20365</v>
      </c>
      <c r="C19" s="37"/>
      <c r="D19" s="37">
        <f>'General Information - 2012'!D18</f>
        <v>6875</v>
      </c>
      <c r="E19" s="37">
        <v>54002</v>
      </c>
      <c r="F19" s="67">
        <f t="shared" si="0"/>
        <v>2.6517063589491774</v>
      </c>
      <c r="G19" s="296">
        <v>17706</v>
      </c>
      <c r="H19" s="37">
        <v>5</v>
      </c>
      <c r="I19" s="37">
        <v>17711</v>
      </c>
      <c r="J19" s="218">
        <f t="shared" si="1"/>
        <v>0.8696783697520255</v>
      </c>
    </row>
    <row r="20" spans="1:10" ht="13" x14ac:dyDescent="0.3">
      <c r="A20" s="35" t="s">
        <v>67</v>
      </c>
      <c r="B20" s="37">
        <f>'General Information - 2012'!J19</f>
        <v>26963</v>
      </c>
      <c r="C20" s="37"/>
      <c r="D20" s="37">
        <f>'General Information - 2012'!D19</f>
        <v>9828</v>
      </c>
      <c r="E20" s="37">
        <v>150688</v>
      </c>
      <c r="F20" s="67">
        <f t="shared" si="0"/>
        <v>5.5886956199235991</v>
      </c>
      <c r="G20" s="296">
        <v>14030</v>
      </c>
      <c r="H20" s="37">
        <v>377</v>
      </c>
      <c r="I20" s="37">
        <v>14407</v>
      </c>
      <c r="J20" s="218">
        <f t="shared" si="1"/>
        <v>0.53432481548789079</v>
      </c>
    </row>
    <row r="21" spans="1:10" ht="13" x14ac:dyDescent="0.3">
      <c r="A21" s="35" t="s">
        <v>249</v>
      </c>
      <c r="B21" s="37">
        <f>'General Information - 2012'!J20</f>
        <v>444526</v>
      </c>
      <c r="C21" s="37"/>
      <c r="D21" s="37">
        <f>'General Information - 2012'!D20</f>
        <v>46684</v>
      </c>
      <c r="E21" s="37">
        <v>2206485</v>
      </c>
      <c r="F21" s="67">
        <f t="shared" si="0"/>
        <v>4.9636804146439131</v>
      </c>
      <c r="G21" s="296">
        <v>860939</v>
      </c>
      <c r="H21" s="37">
        <v>7283</v>
      </c>
      <c r="I21" s="37">
        <v>868222</v>
      </c>
      <c r="J21" s="218">
        <f t="shared" si="1"/>
        <v>1.9531410986084055</v>
      </c>
    </row>
    <row r="22" spans="1:10" ht="13" x14ac:dyDescent="0.3">
      <c r="A22" s="35" t="s">
        <v>250</v>
      </c>
      <c r="B22" s="37">
        <f>'General Information - 2012'!J21</f>
        <v>7526</v>
      </c>
      <c r="C22" s="37"/>
      <c r="D22" s="37">
        <f>'General Information - 2012'!D21</f>
        <v>3148</v>
      </c>
      <c r="E22" s="37">
        <v>12520</v>
      </c>
      <c r="F22" s="67">
        <f t="shared" si="0"/>
        <v>1.6635663034812649</v>
      </c>
      <c r="G22" s="296">
        <v>7106</v>
      </c>
      <c r="H22" s="37">
        <v>85</v>
      </c>
      <c r="I22" s="37">
        <v>7191</v>
      </c>
      <c r="J22" s="218">
        <f t="shared" si="1"/>
        <v>0.95548764283816101</v>
      </c>
    </row>
    <row r="23" spans="1:10" ht="13" x14ac:dyDescent="0.3">
      <c r="A23" s="35" t="s">
        <v>251</v>
      </c>
      <c r="B23" s="37">
        <f>'General Information - 2012'!J22</f>
        <v>33710</v>
      </c>
      <c r="C23" s="37"/>
      <c r="D23" s="37">
        <f>'General Information - 2012'!D22</f>
        <v>10333</v>
      </c>
      <c r="E23" s="37">
        <v>60978</v>
      </c>
      <c r="F23" s="67">
        <f t="shared" si="0"/>
        <v>1.8088994363690301</v>
      </c>
      <c r="G23" s="296">
        <v>8596</v>
      </c>
      <c r="H23" s="37">
        <v>40</v>
      </c>
      <c r="I23" s="37">
        <v>8636</v>
      </c>
      <c r="J23" s="218">
        <f t="shared" si="1"/>
        <v>0.25618510827647584</v>
      </c>
    </row>
    <row r="24" spans="1:10" ht="13" x14ac:dyDescent="0.3">
      <c r="A24" s="35" t="s">
        <v>252</v>
      </c>
      <c r="B24" s="37">
        <f>'General Information - 2012'!J23</f>
        <v>20561</v>
      </c>
      <c r="C24" s="37"/>
      <c r="D24" s="37">
        <f>'General Information - 2012'!D23</f>
        <v>3588</v>
      </c>
      <c r="E24" s="37">
        <v>27953</v>
      </c>
      <c r="F24" s="67">
        <f t="shared" si="0"/>
        <v>1.359515587763241</v>
      </c>
      <c r="G24" s="296">
        <v>8801</v>
      </c>
      <c r="H24" s="37">
        <v>0</v>
      </c>
      <c r="I24" s="37">
        <v>8801</v>
      </c>
      <c r="J24" s="218">
        <f t="shared" si="1"/>
        <v>0.42804338310393464</v>
      </c>
    </row>
    <row r="25" spans="1:10" ht="13" x14ac:dyDescent="0.3">
      <c r="A25" s="35" t="s">
        <v>253</v>
      </c>
      <c r="B25" s="37">
        <f>'General Information - 2012'!J24</f>
        <v>22068</v>
      </c>
      <c r="C25" s="37"/>
      <c r="D25" s="37">
        <f>'General Information - 2012'!D24</f>
        <v>6916</v>
      </c>
      <c r="E25" s="37">
        <v>54347</v>
      </c>
      <c r="F25" s="67">
        <f t="shared" si="0"/>
        <v>2.462706180895414</v>
      </c>
      <c r="G25" s="296">
        <v>47658</v>
      </c>
      <c r="H25" s="37">
        <v>1376</v>
      </c>
      <c r="I25" s="37">
        <v>49034</v>
      </c>
      <c r="J25" s="218">
        <f t="shared" si="1"/>
        <v>2.2219503353271706</v>
      </c>
    </row>
    <row r="26" spans="1:10" ht="13" x14ac:dyDescent="0.3">
      <c r="A26" s="35" t="s">
        <v>41</v>
      </c>
      <c r="B26" s="37">
        <f>'General Information - 2012'!J25</f>
        <v>73999</v>
      </c>
      <c r="C26" s="37"/>
      <c r="D26" s="37">
        <f>'General Information - 2012'!D25</f>
        <v>16842</v>
      </c>
      <c r="E26" s="37">
        <v>235700</v>
      </c>
      <c r="F26" s="67">
        <f t="shared" si="0"/>
        <v>3.1851781780834876</v>
      </c>
      <c r="G26" s="296">
        <v>5315</v>
      </c>
      <c r="H26" s="37">
        <v>138</v>
      </c>
      <c r="I26" s="37">
        <v>5453</v>
      </c>
      <c r="J26" s="218">
        <f t="shared" si="1"/>
        <v>7.3690185002500033E-2</v>
      </c>
    </row>
    <row r="27" spans="1:10" ht="13" x14ac:dyDescent="0.3">
      <c r="A27" s="35" t="s">
        <v>254</v>
      </c>
      <c r="B27" s="37">
        <f>'General Information - 2012'!J26</f>
        <v>33228</v>
      </c>
      <c r="C27" s="37"/>
      <c r="D27" s="37">
        <f>'General Information - 2012'!D26</f>
        <v>11438</v>
      </c>
      <c r="E27" s="37">
        <v>61150</v>
      </c>
      <c r="F27" s="67">
        <f t="shared" si="0"/>
        <v>1.8403153966534249</v>
      </c>
      <c r="G27" s="296">
        <v>40152</v>
      </c>
      <c r="H27" s="37">
        <v>712</v>
      </c>
      <c r="I27" s="37">
        <v>40864</v>
      </c>
      <c r="J27" s="218">
        <f t="shared" si="1"/>
        <v>1.2298061875526665</v>
      </c>
    </row>
    <row r="28" spans="1:10" ht="13" x14ac:dyDescent="0.3">
      <c r="A28" s="35" t="s">
        <v>42</v>
      </c>
      <c r="B28" s="37">
        <f>'General Information - 2012'!J27</f>
        <v>16216</v>
      </c>
      <c r="C28" s="37"/>
      <c r="D28" s="37">
        <f>'General Information - 2012'!D27</f>
        <v>3723</v>
      </c>
      <c r="E28" s="37">
        <v>103316</v>
      </c>
      <c r="F28" s="67">
        <f t="shared" si="0"/>
        <v>6.3712382831771093</v>
      </c>
      <c r="G28" s="296">
        <v>21031</v>
      </c>
      <c r="H28" s="37">
        <v>1641</v>
      </c>
      <c r="I28" s="37">
        <v>22672</v>
      </c>
      <c r="J28" s="218">
        <f t="shared" si="1"/>
        <v>1.3981253083374445</v>
      </c>
    </row>
    <row r="29" spans="1:10" ht="13" x14ac:dyDescent="0.3">
      <c r="A29" s="35" t="s">
        <v>255</v>
      </c>
      <c r="B29" s="37">
        <f>'General Information - 2012'!J28</f>
        <v>31432</v>
      </c>
      <c r="C29" s="37"/>
      <c r="D29" s="37">
        <f>'General Information - 2012'!D28</f>
        <v>8996</v>
      </c>
      <c r="E29" s="37">
        <v>97183</v>
      </c>
      <c r="F29" s="67">
        <f t="shared" si="0"/>
        <v>3.0918490710104352</v>
      </c>
      <c r="G29" s="296">
        <v>2746</v>
      </c>
      <c r="H29" s="37">
        <v>700</v>
      </c>
      <c r="I29" s="37">
        <v>3446</v>
      </c>
      <c r="J29" s="218">
        <f t="shared" si="1"/>
        <v>0.10963349452786969</v>
      </c>
    </row>
    <row r="30" spans="1:10" ht="13" x14ac:dyDescent="0.3">
      <c r="A30" s="35" t="s">
        <v>43</v>
      </c>
      <c r="B30" s="37">
        <f>'General Information - 2012'!J29</f>
        <v>433676</v>
      </c>
      <c r="C30" s="37"/>
      <c r="D30" s="37">
        <f>'General Information - 2012'!D29</f>
        <v>37068</v>
      </c>
      <c r="E30" s="37">
        <v>1115550</v>
      </c>
      <c r="F30" s="67">
        <f t="shared" si="0"/>
        <v>2.5723120486261633</v>
      </c>
      <c r="G30" s="296">
        <v>320808</v>
      </c>
      <c r="H30" s="37">
        <v>986</v>
      </c>
      <c r="I30" s="37">
        <v>321794</v>
      </c>
      <c r="J30" s="218">
        <f t="shared" si="1"/>
        <v>0.74201477600789534</v>
      </c>
    </row>
    <row r="31" spans="1:10" ht="13" x14ac:dyDescent="0.3">
      <c r="A31" s="35" t="s">
        <v>256</v>
      </c>
      <c r="B31" s="37">
        <f>'General Information - 2012'!J30</f>
        <v>10415</v>
      </c>
      <c r="C31" s="37"/>
      <c r="D31" s="37">
        <f>'General Information - 2012'!D30</f>
        <v>2496</v>
      </c>
      <c r="E31" s="37">
        <v>19532</v>
      </c>
      <c r="F31" s="67">
        <f t="shared" si="0"/>
        <v>1.8753720595295247</v>
      </c>
      <c r="G31" s="296">
        <v>4340</v>
      </c>
      <c r="H31" s="37">
        <v>138</v>
      </c>
      <c r="I31" s="37">
        <v>4478</v>
      </c>
      <c r="J31" s="218">
        <f t="shared" si="1"/>
        <v>0.42995679308689388</v>
      </c>
    </row>
    <row r="32" spans="1:10" ht="13" x14ac:dyDescent="0.3">
      <c r="A32" s="35" t="s">
        <v>68</v>
      </c>
      <c r="B32" s="37">
        <f>'General Information - 2012'!J31</f>
        <v>1201</v>
      </c>
      <c r="C32" s="37"/>
      <c r="D32" s="37">
        <f>'General Information - 2012'!D31</f>
        <v>2080</v>
      </c>
      <c r="E32" s="37">
        <v>8277</v>
      </c>
      <c r="F32" s="67">
        <f t="shared" si="0"/>
        <v>6.8917568692756035</v>
      </c>
      <c r="G32" s="296">
        <v>0</v>
      </c>
      <c r="H32" s="37">
        <v>0</v>
      </c>
      <c r="I32" s="37">
        <v>0</v>
      </c>
      <c r="J32" s="218">
        <f t="shared" si="1"/>
        <v>0</v>
      </c>
    </row>
    <row r="33" spans="1:10" ht="13" x14ac:dyDescent="0.3">
      <c r="A33" s="35" t="s">
        <v>44</v>
      </c>
      <c r="B33" s="37">
        <f>'General Information - 2012'!J32</f>
        <v>227055</v>
      </c>
      <c r="C33" s="37"/>
      <c r="D33" s="37">
        <f>'General Information - 2012'!D32</f>
        <v>25506</v>
      </c>
      <c r="E33" s="37">
        <v>887335</v>
      </c>
      <c r="F33" s="67">
        <f t="shared" si="0"/>
        <v>3.9080178811301227</v>
      </c>
      <c r="G33" s="296">
        <v>96168</v>
      </c>
      <c r="H33" s="37">
        <v>420</v>
      </c>
      <c r="I33" s="37">
        <v>96588</v>
      </c>
      <c r="J33" s="218">
        <f t="shared" si="1"/>
        <v>0.4253947281495673</v>
      </c>
    </row>
    <row r="34" spans="1:10" ht="13" x14ac:dyDescent="0.3">
      <c r="A34" s="35" t="s">
        <v>45</v>
      </c>
      <c r="B34" s="37">
        <f>'General Information - 2012'!J33</f>
        <v>97029</v>
      </c>
      <c r="C34" s="37"/>
      <c r="D34" s="37">
        <f>'General Information - 2012'!D33</f>
        <v>20384</v>
      </c>
      <c r="E34" s="37">
        <v>323836</v>
      </c>
      <c r="F34" s="67">
        <f t="shared" si="0"/>
        <v>3.3375176493625616</v>
      </c>
      <c r="G34" s="296">
        <v>131345</v>
      </c>
      <c r="H34" s="37">
        <v>1230</v>
      </c>
      <c r="I34" s="37">
        <v>132575</v>
      </c>
      <c r="J34" s="218">
        <f t="shared" si="1"/>
        <v>1.3663440826969258</v>
      </c>
    </row>
    <row r="35" spans="1:10" ht="13" x14ac:dyDescent="0.3">
      <c r="A35" s="35" t="s">
        <v>46</v>
      </c>
      <c r="B35" s="37">
        <f>'General Information - 2012'!J34</f>
        <v>14927</v>
      </c>
      <c r="C35" s="37"/>
      <c r="D35" s="37">
        <f>'General Information - 2012'!D34</f>
        <v>4650</v>
      </c>
      <c r="E35" s="37">
        <v>26448</v>
      </c>
      <c r="F35" s="67">
        <f t="shared" si="0"/>
        <v>1.7718228713070274</v>
      </c>
      <c r="G35" s="296">
        <v>12871</v>
      </c>
      <c r="H35" s="37">
        <v>58</v>
      </c>
      <c r="I35" s="37">
        <v>12929</v>
      </c>
      <c r="J35" s="218">
        <f t="shared" si="1"/>
        <v>0.86614858980371134</v>
      </c>
    </row>
    <row r="36" spans="1:10" ht="13" x14ac:dyDescent="0.3">
      <c r="A36" s="35" t="s">
        <v>47</v>
      </c>
      <c r="B36" s="37">
        <f>'General Information - 2012'!J35</f>
        <v>46953</v>
      </c>
      <c r="C36" s="37"/>
      <c r="D36" s="37">
        <f>'General Information - 2012'!D35</f>
        <v>3432</v>
      </c>
      <c r="E36" s="37">
        <v>238550</v>
      </c>
      <c r="F36" s="67">
        <f t="shared" si="0"/>
        <v>5.0806125274210379</v>
      </c>
      <c r="G36" s="296">
        <v>38596</v>
      </c>
      <c r="H36" s="37">
        <v>0</v>
      </c>
      <c r="I36" s="37">
        <v>38596</v>
      </c>
      <c r="J36" s="218">
        <f t="shared" si="1"/>
        <v>0.82201350286456665</v>
      </c>
    </row>
    <row r="37" spans="1:10" ht="13" x14ac:dyDescent="0.3">
      <c r="A37" s="35" t="s">
        <v>257</v>
      </c>
      <c r="B37" s="37">
        <f>'General Information - 2012'!J36</f>
        <v>131942</v>
      </c>
      <c r="C37" s="37"/>
      <c r="D37" s="37">
        <f>'General Information - 2012'!D36</f>
        <v>14872</v>
      </c>
      <c r="E37" s="37">
        <v>392839</v>
      </c>
      <c r="F37" s="67">
        <f t="shared" si="0"/>
        <v>2.9773612647981689</v>
      </c>
      <c r="G37" s="296">
        <v>83044</v>
      </c>
      <c r="H37" s="37">
        <v>140</v>
      </c>
      <c r="I37" s="37">
        <v>83184</v>
      </c>
      <c r="J37" s="218">
        <f t="shared" si="1"/>
        <v>0.63045883797426139</v>
      </c>
    </row>
    <row r="38" spans="1:10" ht="13" x14ac:dyDescent="0.3">
      <c r="A38" s="35" t="s">
        <v>48</v>
      </c>
      <c r="B38" s="37">
        <f>'General Information - 2012'!J37</f>
        <v>12154</v>
      </c>
      <c r="C38" s="37"/>
      <c r="D38" s="37">
        <f>'General Information - 2012'!D37</f>
        <v>2450</v>
      </c>
      <c r="E38" s="37">
        <v>23096</v>
      </c>
      <c r="F38" s="67">
        <f t="shared" si="0"/>
        <v>1.9002797432943888</v>
      </c>
      <c r="G38" s="296">
        <v>233</v>
      </c>
      <c r="H38" s="37">
        <v>166</v>
      </c>
      <c r="I38" s="37">
        <v>399</v>
      </c>
      <c r="J38" s="218">
        <f t="shared" si="1"/>
        <v>3.2828698370906698E-2</v>
      </c>
    </row>
    <row r="39" spans="1:10" ht="13" x14ac:dyDescent="0.3">
      <c r="A39" s="35" t="s">
        <v>49</v>
      </c>
      <c r="B39" s="37">
        <f>'General Information - 2012'!J38</f>
        <v>27559</v>
      </c>
      <c r="C39" s="37"/>
      <c r="D39" s="37">
        <f>'General Information - 2012'!D38</f>
        <v>5044</v>
      </c>
      <c r="E39" s="37">
        <v>103560</v>
      </c>
      <c r="F39" s="67">
        <f t="shared" si="0"/>
        <v>3.7577560869407454</v>
      </c>
      <c r="G39" s="296">
        <v>29470</v>
      </c>
      <c r="H39" s="37">
        <v>809</v>
      </c>
      <c r="I39" s="37">
        <v>30279</v>
      </c>
      <c r="J39" s="218">
        <f t="shared" si="1"/>
        <v>1.0986973402518234</v>
      </c>
    </row>
    <row r="40" spans="1:10" ht="13" x14ac:dyDescent="0.3">
      <c r="A40" s="35" t="s">
        <v>50</v>
      </c>
      <c r="B40" s="37">
        <f>'General Information - 2012'!J39</f>
        <v>12303</v>
      </c>
      <c r="C40" s="37"/>
      <c r="D40" s="37">
        <f>'General Information - 2012'!D39</f>
        <v>2444</v>
      </c>
      <c r="E40" s="37">
        <v>26003</v>
      </c>
      <c r="F40" s="67">
        <f t="shared" si="0"/>
        <v>2.1135495407624156</v>
      </c>
      <c r="G40" s="296">
        <v>12870</v>
      </c>
      <c r="H40" s="37">
        <v>2000</v>
      </c>
      <c r="I40" s="37">
        <v>14870</v>
      </c>
      <c r="J40" s="218">
        <f t="shared" si="1"/>
        <v>1.2086482971632935</v>
      </c>
    </row>
    <row r="41" spans="1:10" ht="13" x14ac:dyDescent="0.3">
      <c r="A41" s="35" t="s">
        <v>51</v>
      </c>
      <c r="B41" s="37">
        <f>'General Information - 2012'!J40</f>
        <v>39436</v>
      </c>
      <c r="C41" s="37"/>
      <c r="D41" s="37">
        <f>'General Information - 2012'!D40</f>
        <v>4420</v>
      </c>
      <c r="E41" s="37">
        <v>116171</v>
      </c>
      <c r="F41" s="67">
        <f t="shared" si="0"/>
        <v>2.9458109341718228</v>
      </c>
      <c r="G41" s="296">
        <v>5505</v>
      </c>
      <c r="H41" s="37">
        <v>81</v>
      </c>
      <c r="I41" s="37">
        <v>5586</v>
      </c>
      <c r="J41" s="218">
        <f t="shared" si="1"/>
        <v>0.14164722588497819</v>
      </c>
    </row>
    <row r="42" spans="1:10" ht="13" x14ac:dyDescent="0.3">
      <c r="A42" s="35" t="s">
        <v>258</v>
      </c>
      <c r="B42" s="37">
        <f>'General Information - 2012'!J41</f>
        <v>369250</v>
      </c>
      <c r="C42" s="37"/>
      <c r="D42" s="37">
        <f>'General Information - 2012'!D41</f>
        <v>30414</v>
      </c>
      <c r="E42" s="37">
        <v>869842</v>
      </c>
      <c r="F42" s="67">
        <f t="shared" si="0"/>
        <v>2.3556993906567367</v>
      </c>
      <c r="G42" s="296">
        <v>555917</v>
      </c>
      <c r="H42" s="37">
        <v>0</v>
      </c>
      <c r="I42" s="37">
        <v>555917</v>
      </c>
      <c r="J42" s="218">
        <f t="shared" si="1"/>
        <v>1.5055301286391334</v>
      </c>
    </row>
    <row r="43" spans="1:10" ht="13" x14ac:dyDescent="0.3">
      <c r="A43" s="35" t="s">
        <v>259</v>
      </c>
      <c r="B43" s="37">
        <f>'General Information - 2012'!J42</f>
        <v>77005</v>
      </c>
      <c r="C43" s="37"/>
      <c r="D43" s="37">
        <f>'General Information - 2012'!D42</f>
        <v>5460</v>
      </c>
      <c r="E43" s="37">
        <v>200000</v>
      </c>
      <c r="F43" s="67">
        <f t="shared" si="0"/>
        <v>2.5972339458476723</v>
      </c>
      <c r="G43" s="296">
        <v>18000</v>
      </c>
      <c r="H43" s="37">
        <v>0</v>
      </c>
      <c r="I43" s="37">
        <v>18000</v>
      </c>
      <c r="J43" s="218">
        <f t="shared" si="1"/>
        <v>0.23375105512629049</v>
      </c>
    </row>
    <row r="44" spans="1:10" ht="13" x14ac:dyDescent="0.3">
      <c r="A44" s="35" t="s">
        <v>69</v>
      </c>
      <c r="B44" s="37">
        <f>'General Information - 2012'!J43</f>
        <v>155363</v>
      </c>
      <c r="C44" s="37"/>
      <c r="D44" s="37">
        <f>'General Information - 2012'!D43</f>
        <v>29586</v>
      </c>
      <c r="E44" s="37">
        <v>763646</v>
      </c>
      <c r="F44" s="67">
        <f t="shared" si="0"/>
        <v>4.9152372186427913</v>
      </c>
      <c r="G44" s="296">
        <v>59849</v>
      </c>
      <c r="H44" s="37">
        <v>175</v>
      </c>
      <c r="I44" s="37">
        <v>60024</v>
      </c>
      <c r="J44" s="218">
        <f t="shared" si="1"/>
        <v>0.38634681359139561</v>
      </c>
    </row>
    <row r="45" spans="1:10" ht="13" x14ac:dyDescent="0.3">
      <c r="A45" s="35" t="s">
        <v>260</v>
      </c>
      <c r="B45" s="37">
        <f>'General Information - 2012'!J44</f>
        <v>23921</v>
      </c>
      <c r="C45" s="37"/>
      <c r="D45" s="37">
        <f>'General Information - 2012'!D44</f>
        <v>7406</v>
      </c>
      <c r="E45" s="37">
        <v>96545</v>
      </c>
      <c r="F45" s="67">
        <f t="shared" si="0"/>
        <v>4.0359934785335065</v>
      </c>
      <c r="G45" s="296">
        <v>25216</v>
      </c>
      <c r="H45" s="37">
        <v>3542</v>
      </c>
      <c r="I45" s="37">
        <v>28758</v>
      </c>
      <c r="J45" s="218">
        <f t="shared" si="1"/>
        <v>1.2022072655825424</v>
      </c>
    </row>
    <row r="46" spans="1:10" ht="13" x14ac:dyDescent="0.3">
      <c r="A46" s="35" t="s">
        <v>52</v>
      </c>
      <c r="B46" s="37">
        <f>'General Information - 2012'!J45</f>
        <v>22726</v>
      </c>
      <c r="C46" s="37"/>
      <c r="D46" s="37">
        <f>'General Information - 2012'!D45</f>
        <v>7930</v>
      </c>
      <c r="E46" s="37">
        <v>169899</v>
      </c>
      <c r="F46" s="67">
        <f t="shared" si="0"/>
        <v>7.4759746545806562</v>
      </c>
      <c r="G46" s="296">
        <v>20856</v>
      </c>
      <c r="H46" s="37">
        <v>3387</v>
      </c>
      <c r="I46" s="37">
        <v>24243</v>
      </c>
      <c r="J46" s="218">
        <f t="shared" si="1"/>
        <v>1.0667517380973335</v>
      </c>
    </row>
    <row r="47" spans="1:10" ht="13" x14ac:dyDescent="0.3">
      <c r="A47" s="35" t="s">
        <v>53</v>
      </c>
      <c r="B47" s="37">
        <f>'General Information - 2012'!J46</f>
        <v>132373</v>
      </c>
      <c r="C47" s="37"/>
      <c r="D47" s="37">
        <f>'General Information - 2012'!D46</f>
        <v>24299</v>
      </c>
      <c r="E47" s="37">
        <v>570005</v>
      </c>
      <c r="F47" s="67">
        <f t="shared" si="0"/>
        <v>4.3060518383658302</v>
      </c>
      <c r="G47" s="296">
        <v>52495</v>
      </c>
      <c r="H47" s="37">
        <v>296</v>
      </c>
      <c r="I47" s="37">
        <v>52791</v>
      </c>
      <c r="J47" s="218">
        <f t="shared" si="1"/>
        <v>0.3988048922363322</v>
      </c>
    </row>
    <row r="48" spans="1:10" ht="13" x14ac:dyDescent="0.3">
      <c r="A48" s="35" t="s">
        <v>261</v>
      </c>
      <c r="B48" s="37">
        <f>'General Information - 2012'!J47</f>
        <v>8983</v>
      </c>
      <c r="C48" s="37"/>
      <c r="D48" s="37">
        <f>'General Information - 2012'!D47</f>
        <v>2340</v>
      </c>
      <c r="E48" s="37">
        <v>37600</v>
      </c>
      <c r="F48" s="67">
        <f t="shared" si="0"/>
        <v>4.1856840699098301</v>
      </c>
      <c r="G48" s="296">
        <v>975</v>
      </c>
      <c r="H48" s="37">
        <v>695</v>
      </c>
      <c r="I48" s="37">
        <v>1670</v>
      </c>
      <c r="J48" s="218">
        <f t="shared" si="1"/>
        <v>0.18590671267950573</v>
      </c>
    </row>
    <row r="49" spans="1:10" ht="13" x14ac:dyDescent="0.3">
      <c r="A49" s="35" t="s">
        <v>54</v>
      </c>
      <c r="B49" s="37">
        <f>'General Information - 2012'!J48</f>
        <v>20921</v>
      </c>
      <c r="C49" s="37"/>
      <c r="D49" s="37">
        <f>'General Information - 2012'!D48</f>
        <v>6440</v>
      </c>
      <c r="E49" s="37">
        <v>32085</v>
      </c>
      <c r="F49" s="67">
        <f t="shared" si="0"/>
        <v>1.5336264996893074</v>
      </c>
      <c r="G49" s="296">
        <v>3826</v>
      </c>
      <c r="H49" s="37">
        <v>44</v>
      </c>
      <c r="I49" s="37">
        <v>3870</v>
      </c>
      <c r="J49" s="218">
        <f t="shared" si="1"/>
        <v>0.18498159743798098</v>
      </c>
    </row>
    <row r="50" spans="1:10" ht="13" x14ac:dyDescent="0.3">
      <c r="A50" s="35" t="s">
        <v>262</v>
      </c>
      <c r="B50" s="37">
        <f>'General Information - 2012'!J49</f>
        <v>24325</v>
      </c>
      <c r="C50" s="37"/>
      <c r="D50" s="37">
        <f>'General Information - 2012'!D49</f>
        <v>5552</v>
      </c>
      <c r="E50" s="37">
        <v>44668</v>
      </c>
      <c r="F50" s="67">
        <f t="shared" si="0"/>
        <v>1.8363001027749228</v>
      </c>
      <c r="G50" s="296">
        <v>4446</v>
      </c>
      <c r="H50" s="37">
        <v>0</v>
      </c>
      <c r="I50" s="37">
        <v>4446</v>
      </c>
      <c r="J50" s="218">
        <f t="shared" si="1"/>
        <v>0.18277492291880781</v>
      </c>
    </row>
    <row r="51" spans="1:10" ht="13" x14ac:dyDescent="0.3">
      <c r="A51" s="35" t="s">
        <v>263</v>
      </c>
      <c r="B51" s="37">
        <f>'General Information - 2012'!J50</f>
        <v>257093</v>
      </c>
      <c r="C51" s="37"/>
      <c r="D51" s="37">
        <f>'General Information - 2012'!D50</f>
        <v>48394</v>
      </c>
      <c r="E51" s="37">
        <v>1360864</v>
      </c>
      <c r="F51" s="67">
        <f t="shared" si="0"/>
        <v>5.2932751961352507</v>
      </c>
      <c r="G51" s="296">
        <v>389844</v>
      </c>
      <c r="H51" s="37">
        <v>2756</v>
      </c>
      <c r="I51" s="37">
        <v>392600</v>
      </c>
      <c r="J51" s="218">
        <f t="shared" si="1"/>
        <v>1.5270738604318281</v>
      </c>
    </row>
    <row r="52" spans="1:10" ht="13" x14ac:dyDescent="0.3">
      <c r="A52" s="35" t="s">
        <v>55</v>
      </c>
      <c r="B52" s="37">
        <f>'General Information - 2012'!J51</f>
        <v>4318</v>
      </c>
      <c r="C52" s="37"/>
      <c r="D52" s="37">
        <f>'General Information - 2012'!D51</f>
        <v>2080</v>
      </c>
      <c r="E52" s="37">
        <v>17862</v>
      </c>
      <c r="F52" s="67">
        <f t="shared" si="0"/>
        <v>4.1366373320981937</v>
      </c>
      <c r="G52" s="296">
        <v>9550</v>
      </c>
      <c r="H52" s="37">
        <v>9</v>
      </c>
      <c r="I52" s="37">
        <v>9559</v>
      </c>
      <c r="J52" s="218">
        <f t="shared" si="1"/>
        <v>2.2137563686892081</v>
      </c>
    </row>
    <row r="53" spans="1:10" ht="13" x14ac:dyDescent="0.3">
      <c r="A53" s="35" t="s">
        <v>56</v>
      </c>
      <c r="B53" s="37">
        <f>'General Information - 2012'!J52</f>
        <v>41635</v>
      </c>
      <c r="C53" s="37"/>
      <c r="D53" s="37">
        <f>'General Information - 2012'!D52</f>
        <v>2800</v>
      </c>
      <c r="E53" s="37">
        <v>39212</v>
      </c>
      <c r="F53" s="67">
        <f t="shared" si="0"/>
        <v>0.94180377086585809</v>
      </c>
      <c r="G53" s="296">
        <v>9803</v>
      </c>
      <c r="H53" s="37">
        <v>0</v>
      </c>
      <c r="I53" s="37">
        <v>9803</v>
      </c>
      <c r="J53" s="218">
        <f t="shared" si="1"/>
        <v>0.23545094271646452</v>
      </c>
    </row>
    <row r="54" spans="1:10" ht="13" x14ac:dyDescent="0.3">
      <c r="A54" s="35" t="s">
        <v>57</v>
      </c>
      <c r="B54" s="37">
        <f>'General Information - 2012'!J53</f>
        <v>52681</v>
      </c>
      <c r="C54" s="37"/>
      <c r="D54" s="37">
        <f>'General Information - 2012'!D53</f>
        <v>16744</v>
      </c>
      <c r="E54" s="37">
        <v>170744</v>
      </c>
      <c r="F54" s="67">
        <f t="shared" si="0"/>
        <v>3.2410926140354208</v>
      </c>
      <c r="G54" s="296">
        <v>3354</v>
      </c>
      <c r="H54" s="37">
        <v>0</v>
      </c>
      <c r="I54" s="37">
        <v>3354</v>
      </c>
      <c r="J54" s="218">
        <f t="shared" si="1"/>
        <v>6.3666217421840893E-2</v>
      </c>
    </row>
    <row r="55" spans="1:10" ht="13" x14ac:dyDescent="0.3">
      <c r="A55" s="35" t="s">
        <v>264</v>
      </c>
      <c r="B55" s="37">
        <f>'General Information - 2012'!J54</f>
        <v>21722</v>
      </c>
      <c r="C55" s="37"/>
      <c r="D55" s="37">
        <f>'General Information - 2012'!D54</f>
        <v>5252</v>
      </c>
      <c r="E55" s="37">
        <v>68070</v>
      </c>
      <c r="F55" s="67">
        <f t="shared" si="0"/>
        <v>3.133689347205598</v>
      </c>
      <c r="G55" s="296">
        <v>10620</v>
      </c>
      <c r="H55" s="37">
        <v>0</v>
      </c>
      <c r="I55" s="37">
        <v>10620</v>
      </c>
      <c r="J55" s="218">
        <f t="shared" si="1"/>
        <v>0.48890525734278611</v>
      </c>
    </row>
    <row r="56" spans="1:10" ht="13" x14ac:dyDescent="0.3">
      <c r="A56" s="35" t="s">
        <v>58</v>
      </c>
      <c r="B56" s="37">
        <f>'General Information - 2012'!J55</f>
        <v>44758</v>
      </c>
      <c r="C56" s="37"/>
      <c r="D56" s="37">
        <f>'General Information - 2012'!D55</f>
        <v>11076</v>
      </c>
      <c r="E56" s="37">
        <v>173476</v>
      </c>
      <c r="F56" s="67">
        <f t="shared" si="0"/>
        <v>3.8758657670137184</v>
      </c>
      <c r="G56" s="296">
        <v>16303</v>
      </c>
      <c r="H56" s="37">
        <v>40</v>
      </c>
      <c r="I56" s="37">
        <v>16343</v>
      </c>
      <c r="J56" s="218">
        <f t="shared" si="1"/>
        <v>0.36514142723088611</v>
      </c>
    </row>
    <row r="57" spans="1:10" ht="13" x14ac:dyDescent="0.3">
      <c r="A57" s="35" t="s">
        <v>59</v>
      </c>
      <c r="B57" s="37">
        <f>'General Information - 2012'!J56</f>
        <v>52726</v>
      </c>
      <c r="C57" s="37"/>
      <c r="D57" s="37">
        <f>'General Information - 2012'!D56</f>
        <v>12948</v>
      </c>
      <c r="E57" s="37">
        <v>81351</v>
      </c>
      <c r="F57" s="67">
        <f t="shared" si="0"/>
        <v>1.5429010355422372</v>
      </c>
      <c r="G57" s="296">
        <v>2134</v>
      </c>
      <c r="H57" s="37">
        <v>0</v>
      </c>
      <c r="I57" s="37">
        <v>2134</v>
      </c>
      <c r="J57" s="218">
        <f t="shared" si="1"/>
        <v>4.0473390737017792E-2</v>
      </c>
    </row>
    <row r="58" spans="1:10" ht="13" x14ac:dyDescent="0.3">
      <c r="A58" s="35" t="s">
        <v>60</v>
      </c>
      <c r="B58" s="37">
        <f>'General Information - 2012'!J57</f>
        <v>53697</v>
      </c>
      <c r="C58" s="37"/>
      <c r="D58" s="37">
        <f>'General Information - 2012'!D57</f>
        <v>17732</v>
      </c>
      <c r="E58" s="37">
        <v>132066</v>
      </c>
      <c r="F58" s="67">
        <f t="shared" si="0"/>
        <v>2.4594670093301301</v>
      </c>
      <c r="G58" s="296">
        <v>15045</v>
      </c>
      <c r="H58" s="37">
        <v>0</v>
      </c>
      <c r="I58" s="37">
        <v>15045</v>
      </c>
      <c r="J58" s="218">
        <f t="shared" si="1"/>
        <v>0.28018325046091963</v>
      </c>
    </row>
    <row r="59" spans="1:10" ht="13" x14ac:dyDescent="0.3">
      <c r="A59" s="35" t="s">
        <v>61</v>
      </c>
      <c r="B59" s="37">
        <f>'General Information - 2012'!J58</f>
        <v>239453</v>
      </c>
      <c r="C59" s="37"/>
      <c r="D59" s="37">
        <f>'General Information - 2012'!D58</f>
        <v>32032</v>
      </c>
      <c r="E59" s="37">
        <v>839658</v>
      </c>
      <c r="F59" s="67">
        <f t="shared" si="0"/>
        <v>3.5065670507364701</v>
      </c>
      <c r="G59" s="296">
        <v>97277</v>
      </c>
      <c r="H59" s="37">
        <v>1155</v>
      </c>
      <c r="I59" s="37">
        <v>98432</v>
      </c>
      <c r="J59" s="218">
        <f t="shared" si="1"/>
        <v>0.41107023090126243</v>
      </c>
    </row>
    <row r="60" spans="1:10" ht="13" x14ac:dyDescent="0.3">
      <c r="A60" s="35" t="s">
        <v>62</v>
      </c>
      <c r="B60" s="37">
        <f>'General Information - 2012'!J59</f>
        <v>123441</v>
      </c>
      <c r="C60" s="37"/>
      <c r="D60" s="37">
        <f>'General Information - 2012'!D59</f>
        <v>15886</v>
      </c>
      <c r="E60" s="37">
        <v>437820</v>
      </c>
      <c r="F60" s="67">
        <f t="shared" si="0"/>
        <v>3.5467956351617373</v>
      </c>
      <c r="G60" s="296">
        <v>33228</v>
      </c>
      <c r="H60" s="37">
        <v>69</v>
      </c>
      <c r="I60" s="37">
        <v>33297</v>
      </c>
      <c r="J60" s="218">
        <f t="shared" si="1"/>
        <v>0.26974019977155078</v>
      </c>
    </row>
    <row r="61" spans="1:10" ht="13" x14ac:dyDescent="0.3">
      <c r="A61" s="35" t="s">
        <v>265</v>
      </c>
      <c r="B61" s="37">
        <f>'General Information - 2012'!J60</f>
        <v>4954</v>
      </c>
      <c r="C61" s="37"/>
      <c r="D61" s="37">
        <f>'General Information - 2012'!D60</f>
        <v>2184</v>
      </c>
      <c r="E61" s="37">
        <v>13120</v>
      </c>
      <c r="F61" s="67">
        <f t="shared" si="0"/>
        <v>2.6483649576100121</v>
      </c>
      <c r="G61" s="296">
        <v>1123</v>
      </c>
      <c r="H61" s="37">
        <v>0</v>
      </c>
      <c r="I61" s="37">
        <v>1123</v>
      </c>
      <c r="J61" s="218">
        <f t="shared" si="1"/>
        <v>0.22668550666128381</v>
      </c>
    </row>
    <row r="62" spans="1:10" ht="13" x14ac:dyDescent="0.3">
      <c r="A62" s="35" t="s">
        <v>266</v>
      </c>
      <c r="B62" s="37">
        <f>'General Information - 2012'!J61</f>
        <v>111893</v>
      </c>
      <c r="C62" s="37"/>
      <c r="D62" s="37">
        <f>'General Information - 2012'!D61</f>
        <v>22880</v>
      </c>
      <c r="E62" s="37">
        <v>851421</v>
      </c>
      <c r="F62" s="67">
        <f t="shared" si="0"/>
        <v>7.6092427587069791</v>
      </c>
      <c r="G62" s="296">
        <v>221990</v>
      </c>
      <c r="H62" s="37">
        <v>0</v>
      </c>
      <c r="I62" s="37">
        <v>221990</v>
      </c>
      <c r="J62" s="218">
        <f t="shared" si="1"/>
        <v>1.9839489512301931</v>
      </c>
    </row>
    <row r="63" spans="1:10" ht="13" x14ac:dyDescent="0.3">
      <c r="A63" s="35" t="s">
        <v>63</v>
      </c>
      <c r="B63" s="37">
        <f>'General Information - 2012'!J62</f>
        <v>22419</v>
      </c>
      <c r="C63" s="37"/>
      <c r="D63" s="37">
        <f>'General Information - 2012'!D62</f>
        <v>3136</v>
      </c>
      <c r="E63" s="37">
        <v>60517</v>
      </c>
      <c r="F63" s="67">
        <f t="shared" si="0"/>
        <v>2.6993621481778849</v>
      </c>
      <c r="G63" s="296">
        <v>1825</v>
      </c>
      <c r="H63" s="37">
        <v>0</v>
      </c>
      <c r="I63" s="37">
        <v>1825</v>
      </c>
      <c r="J63" s="218">
        <f t="shared" si="1"/>
        <v>8.1404166109103879E-2</v>
      </c>
    </row>
    <row r="64" spans="1:10" ht="13" x14ac:dyDescent="0.3">
      <c r="A64" s="35" t="s">
        <v>70</v>
      </c>
      <c r="B64" s="37">
        <f>'General Information - 2012'!J63</f>
        <v>58723</v>
      </c>
      <c r="C64" s="37"/>
      <c r="D64" s="37">
        <f>'General Information - 2012'!D63</f>
        <v>14300</v>
      </c>
      <c r="E64" s="37">
        <v>171833</v>
      </c>
      <c r="F64" s="67">
        <f t="shared" si="0"/>
        <v>2.9261618105342029</v>
      </c>
      <c r="G64" s="296">
        <v>40163</v>
      </c>
      <c r="H64" s="37">
        <v>0</v>
      </c>
      <c r="I64" s="37">
        <v>40163</v>
      </c>
      <c r="J64" s="218">
        <f t="shared" si="1"/>
        <v>0.68393985320913442</v>
      </c>
    </row>
    <row r="65" spans="1:12" ht="13" x14ac:dyDescent="0.3">
      <c r="A65" s="40" t="s">
        <v>267</v>
      </c>
      <c r="B65" s="37">
        <f>'General Information - 2012'!J64</f>
        <v>53869</v>
      </c>
      <c r="C65" s="37"/>
      <c r="D65" s="37">
        <f>'General Information - 2012'!D64</f>
        <v>5834</v>
      </c>
      <c r="E65" s="37">
        <v>107939</v>
      </c>
      <c r="F65" s="67">
        <f t="shared" si="0"/>
        <v>2.0037312740165958</v>
      </c>
      <c r="G65" s="296">
        <v>2682</v>
      </c>
      <c r="H65" s="37">
        <v>45</v>
      </c>
      <c r="I65" s="37">
        <v>2727</v>
      </c>
      <c r="J65" s="218">
        <f t="shared" si="1"/>
        <v>5.0622807180382035E-2</v>
      </c>
    </row>
    <row r="66" spans="1:12" ht="13" x14ac:dyDescent="0.3">
      <c r="A66" s="35" t="s">
        <v>64</v>
      </c>
      <c r="B66" s="37">
        <f>'General Information - 2012'!J65</f>
        <v>964</v>
      </c>
      <c r="C66" s="37"/>
      <c r="D66" s="37">
        <f>'General Information - 2012'!D65</f>
        <v>1800</v>
      </c>
      <c r="E66" s="37">
        <v>750</v>
      </c>
      <c r="F66" s="67">
        <f t="shared" si="0"/>
        <v>0.77800829875518673</v>
      </c>
      <c r="G66" s="296">
        <v>0</v>
      </c>
      <c r="H66" s="37">
        <v>0</v>
      </c>
      <c r="I66" s="37">
        <v>0</v>
      </c>
      <c r="J66" s="218">
        <f t="shared" si="1"/>
        <v>0</v>
      </c>
    </row>
    <row r="67" spans="1:12" ht="13" x14ac:dyDescent="0.3">
      <c r="A67" s="35" t="s">
        <v>268</v>
      </c>
      <c r="B67" s="37">
        <f>'General Information - 2012'!J66</f>
        <v>46670</v>
      </c>
      <c r="C67" s="37"/>
      <c r="D67" s="37">
        <f>'General Information - 2012'!D66</f>
        <v>7497</v>
      </c>
      <c r="E67" s="37">
        <v>111881</v>
      </c>
      <c r="F67" s="67">
        <f t="shared" si="0"/>
        <v>2.3972787658024428</v>
      </c>
      <c r="G67" s="296">
        <v>12995</v>
      </c>
      <c r="H67" s="37">
        <v>35</v>
      </c>
      <c r="I67" s="37">
        <v>13030</v>
      </c>
      <c r="J67" s="218">
        <f t="shared" si="1"/>
        <v>0.27919434326119563</v>
      </c>
    </row>
    <row r="68" spans="1:12" ht="13" x14ac:dyDescent="0.3">
      <c r="A68" s="35" t="s">
        <v>269</v>
      </c>
      <c r="B68" s="37">
        <f>'General Information - 2012'!J67</f>
        <v>40940</v>
      </c>
      <c r="C68" s="37"/>
      <c r="D68" s="37">
        <f>'General Information - 2012'!D67</f>
        <v>10041</v>
      </c>
      <c r="E68" s="37">
        <v>221695</v>
      </c>
      <c r="F68" s="67">
        <f t="shared" si="0"/>
        <v>5.415119687347338</v>
      </c>
      <c r="G68" s="296">
        <v>32358</v>
      </c>
      <c r="H68" s="37">
        <v>0</v>
      </c>
      <c r="I68" s="37">
        <v>32358</v>
      </c>
      <c r="J68" s="218">
        <f t="shared" si="1"/>
        <v>0.79037616023448953</v>
      </c>
    </row>
    <row r="69" spans="1:12" ht="13" x14ac:dyDescent="0.3">
      <c r="A69" s="35" t="s">
        <v>270</v>
      </c>
      <c r="B69" s="37">
        <f>'General Information - 2012'!J68</f>
        <v>24106</v>
      </c>
      <c r="C69" s="37"/>
      <c r="D69" s="37">
        <f>'General Information - 2012'!D68</f>
        <v>3909</v>
      </c>
      <c r="E69" s="37">
        <v>71715</v>
      </c>
      <c r="F69" s="67">
        <f t="shared" si="0"/>
        <v>2.9749854807931637</v>
      </c>
      <c r="G69" s="296">
        <v>17443</v>
      </c>
      <c r="H69" s="37">
        <v>932</v>
      </c>
      <c r="I69" s="37">
        <v>18375</v>
      </c>
      <c r="J69" s="218">
        <f t="shared" si="1"/>
        <v>0.76225835891479299</v>
      </c>
    </row>
    <row r="70" spans="1:12" ht="13" x14ac:dyDescent="0.3">
      <c r="A70" s="35" t="s">
        <v>271</v>
      </c>
      <c r="B70" s="37">
        <f>'General Information - 2012'!J69</f>
        <v>11512</v>
      </c>
      <c r="C70" s="37"/>
      <c r="D70" s="37">
        <f>'General Information - 2012'!D69</f>
        <v>3692</v>
      </c>
      <c r="E70" s="37">
        <v>104922</v>
      </c>
      <c r="F70" s="67">
        <f t="shared" ref="F70:F72" si="2">E70/B70</f>
        <v>9.1141417651146632</v>
      </c>
      <c r="G70" s="296">
        <v>297</v>
      </c>
      <c r="H70" s="37">
        <v>500</v>
      </c>
      <c r="I70" s="37">
        <v>797</v>
      </c>
      <c r="J70" s="218">
        <f t="shared" ref="J70:J73" si="3">I70/B70</f>
        <v>6.9232105628908969E-2</v>
      </c>
    </row>
    <row r="71" spans="1:12" ht="13" x14ac:dyDescent="0.3">
      <c r="A71" s="35" t="s">
        <v>65</v>
      </c>
      <c r="B71" s="37">
        <f>'General Information - 2012'!J70</f>
        <v>15405</v>
      </c>
      <c r="C71" s="37"/>
      <c r="D71" s="37">
        <f>'General Information - 2012'!D70</f>
        <v>2730</v>
      </c>
      <c r="E71" s="37">
        <v>40299</v>
      </c>
      <c r="F71" s="67">
        <f t="shared" si="2"/>
        <v>2.6159688412852971</v>
      </c>
      <c r="G71" s="296">
        <v>4618</v>
      </c>
      <c r="H71" s="37">
        <v>0</v>
      </c>
      <c r="I71" s="37">
        <v>4618</v>
      </c>
      <c r="J71" s="218">
        <f t="shared" si="3"/>
        <v>0.2997728010386238</v>
      </c>
    </row>
    <row r="72" spans="1:12" ht="13" x14ac:dyDescent="0.3">
      <c r="A72" s="46" t="s">
        <v>272</v>
      </c>
      <c r="B72" s="37">
        <f>'General Information - 2012'!J71</f>
        <v>15000</v>
      </c>
      <c r="C72" s="37"/>
      <c r="D72" s="37">
        <f>'General Information - 2012'!D71</f>
        <v>7696</v>
      </c>
      <c r="E72" s="37">
        <v>53807</v>
      </c>
      <c r="F72" s="67">
        <f t="shared" si="2"/>
        <v>3.5871333333333335</v>
      </c>
      <c r="G72" s="296">
        <v>2500</v>
      </c>
      <c r="H72" s="37">
        <v>562</v>
      </c>
      <c r="I72" s="37">
        <v>3062</v>
      </c>
      <c r="J72" s="218">
        <f t="shared" si="3"/>
        <v>0.20413333333333333</v>
      </c>
    </row>
    <row r="73" spans="1:12" ht="13" x14ac:dyDescent="0.3">
      <c r="A73" s="41" t="s">
        <v>66</v>
      </c>
      <c r="B73" s="44">
        <f>SUM(B5:B72)</f>
        <v>4624437</v>
      </c>
      <c r="C73" s="44" t="s">
        <v>230</v>
      </c>
      <c r="D73" s="44">
        <f t="shared" ref="D73:I73" si="4">SUM(D5:D72)</f>
        <v>767638</v>
      </c>
      <c r="E73" s="44">
        <f t="shared" si="4"/>
        <v>16499017</v>
      </c>
      <c r="F73" s="232">
        <f>E73/B73</f>
        <v>3.5677893330582728</v>
      </c>
      <c r="G73" s="44">
        <f t="shared" si="4"/>
        <v>3915992</v>
      </c>
      <c r="H73" s="44">
        <f t="shared" si="4"/>
        <v>51623</v>
      </c>
      <c r="I73" s="44">
        <f t="shared" si="4"/>
        <v>3967615</v>
      </c>
      <c r="J73" s="234">
        <f t="shared" si="3"/>
        <v>0.85796714281111408</v>
      </c>
    </row>
    <row r="74" spans="1:12" s="258" customFormat="1" ht="13" x14ac:dyDescent="0.3">
      <c r="A74" s="279" t="s">
        <v>88</v>
      </c>
      <c r="B74" s="258" t="s">
        <v>300</v>
      </c>
      <c r="E74" s="162"/>
      <c r="F74" s="258">
        <v>5.04</v>
      </c>
      <c r="H74" s="162"/>
      <c r="J74" s="280">
        <v>0.96</v>
      </c>
      <c r="K74" s="281"/>
      <c r="L74" s="281"/>
    </row>
    <row r="75" spans="1:12" ht="13" x14ac:dyDescent="0.3">
      <c r="B75" s="114" t="s">
        <v>231</v>
      </c>
      <c r="C75" s="53"/>
      <c r="D75" s="53"/>
    </row>
  </sheetData>
  <mergeCells count="7">
    <mergeCell ref="E3:F3"/>
    <mergeCell ref="G3:J3"/>
    <mergeCell ref="A1:J2"/>
    <mergeCell ref="A3:A4"/>
    <mergeCell ref="B3:B4"/>
    <mergeCell ref="D3:D4"/>
    <mergeCell ref="C3:C4"/>
  </mergeCells>
  <phoneticPr fontId="0" type="noConversion"/>
  <printOptions horizontalCentered="1" verticalCentered="1" gridLines="1"/>
  <pageMargins left="0.75" right="0.75" top="0.75" bottom="0.86" header="0.5" footer="0.5"/>
  <pageSetup scale="91" orientation="landscape" r:id="rId1"/>
  <headerFooter alignWithMargins="0">
    <oddFooter>&amp;C&amp;"Garamond,Regular"&amp;P</oddFooter>
  </headerFooter>
  <rowBreaks count="1" manualBreakCount="1">
    <brk id="38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7"/>
  <sheetViews>
    <sheetView zoomScaleNormal="100" workbookViewId="0">
      <pane xSplit="1" ySplit="4" topLeftCell="B62" activePane="bottomRight" state="frozen"/>
      <selection pane="topRight" activeCell="C1" sqref="C1"/>
      <selection pane="bottomLeft" activeCell="A3" sqref="A3"/>
      <selection pane="bottomRight" activeCell="B75" sqref="B75"/>
    </sheetView>
  </sheetViews>
  <sheetFormatPr defaultRowHeight="12.5" x14ac:dyDescent="0.25"/>
  <cols>
    <col min="1" max="1" width="29.26953125" customWidth="1"/>
    <col min="2" max="2" width="9.7265625" customWidth="1"/>
    <col min="3" max="3" width="1.81640625" bestFit="1" customWidth="1"/>
    <col min="4" max="5" width="11.81640625" customWidth="1"/>
    <col min="6" max="6" width="10.54296875" customWidth="1"/>
    <col min="7" max="7" width="11.26953125" customWidth="1"/>
    <col min="8" max="8" width="9.7265625" customWidth="1"/>
    <col min="9" max="9" width="9.7265625" style="53" customWidth="1"/>
    <col min="10" max="10" width="9.7265625" customWidth="1"/>
    <col min="11" max="11" width="9.7265625" style="216" customWidth="1"/>
    <col min="12" max="12" width="9.1796875" style="117"/>
  </cols>
  <sheetData>
    <row r="1" spans="1:12" x14ac:dyDescent="0.25">
      <c r="A1" s="324" t="s">
        <v>106</v>
      </c>
      <c r="B1" s="349"/>
      <c r="C1" s="349"/>
      <c r="D1" s="349"/>
      <c r="E1" s="349"/>
      <c r="F1" s="349"/>
      <c r="G1" s="349"/>
      <c r="H1" s="349"/>
      <c r="I1" s="349"/>
      <c r="J1" s="349"/>
      <c r="K1" s="350"/>
    </row>
    <row r="2" spans="1:12" x14ac:dyDescent="0.25">
      <c r="A2" s="351"/>
      <c r="B2" s="352"/>
      <c r="C2" s="352"/>
      <c r="D2" s="352"/>
      <c r="E2" s="352"/>
      <c r="F2" s="352"/>
      <c r="G2" s="352"/>
      <c r="H2" s="352"/>
      <c r="I2" s="352"/>
      <c r="J2" s="352"/>
      <c r="K2" s="353"/>
    </row>
    <row r="3" spans="1:12" s="55" customFormat="1" ht="13" x14ac:dyDescent="0.3">
      <c r="A3" s="344" t="s">
        <v>23</v>
      </c>
      <c r="B3" s="346" t="s">
        <v>2</v>
      </c>
      <c r="C3" s="346"/>
      <c r="D3" s="335" t="s">
        <v>107</v>
      </c>
      <c r="E3" s="335"/>
      <c r="F3" s="335"/>
      <c r="G3" s="335"/>
      <c r="H3" s="335" t="s">
        <v>108</v>
      </c>
      <c r="I3" s="335"/>
      <c r="J3" s="335"/>
      <c r="K3" s="336"/>
      <c r="L3" s="118"/>
    </row>
    <row r="4" spans="1:12" s="69" customFormat="1" ht="52" x14ac:dyDescent="0.3">
      <c r="A4" s="345"/>
      <c r="B4" s="347"/>
      <c r="C4" s="348"/>
      <c r="D4" s="64" t="s">
        <v>109</v>
      </c>
      <c r="E4" s="64" t="s">
        <v>110</v>
      </c>
      <c r="F4" s="64" t="s">
        <v>111</v>
      </c>
      <c r="G4" s="64" t="s">
        <v>112</v>
      </c>
      <c r="H4" s="64" t="s">
        <v>113</v>
      </c>
      <c r="I4" s="116" t="s">
        <v>114</v>
      </c>
      <c r="J4" s="64" t="s">
        <v>115</v>
      </c>
      <c r="K4" s="215" t="s">
        <v>116</v>
      </c>
      <c r="L4" s="119"/>
    </row>
    <row r="5" spans="1:12" ht="13" x14ac:dyDescent="0.3">
      <c r="A5" s="35" t="s">
        <v>240</v>
      </c>
      <c r="B5" s="37">
        <f>'General Information - 2012'!J4</f>
        <v>61912</v>
      </c>
      <c r="C5" s="37"/>
      <c r="D5" s="37">
        <v>41</v>
      </c>
      <c r="E5" s="67">
        <f>D5/(B5/5000)</f>
        <v>3.3111513115389584</v>
      </c>
      <c r="F5" s="37">
        <v>23</v>
      </c>
      <c r="G5" s="37">
        <v>64</v>
      </c>
      <c r="H5" s="37">
        <v>36953</v>
      </c>
      <c r="I5" s="115">
        <v>1076</v>
      </c>
      <c r="J5" s="115">
        <v>0</v>
      </c>
      <c r="K5" s="213">
        <v>1076</v>
      </c>
    </row>
    <row r="6" spans="1:12" ht="13" x14ac:dyDescent="0.3">
      <c r="A6" s="35" t="s">
        <v>32</v>
      </c>
      <c r="B6" s="37">
        <f>'General Information - 2012'!J5</f>
        <v>25539</v>
      </c>
      <c r="C6" s="37"/>
      <c r="D6" s="37">
        <v>32</v>
      </c>
      <c r="E6" s="67">
        <f t="shared" ref="E6:E69" si="0">D6/(B6/5000)</f>
        <v>6.2649281491052902</v>
      </c>
      <c r="F6" s="37">
        <v>17</v>
      </c>
      <c r="G6" s="37">
        <v>49</v>
      </c>
      <c r="H6" s="37">
        <v>12210</v>
      </c>
      <c r="I6" s="115">
        <v>1433</v>
      </c>
      <c r="J6" s="115">
        <v>60</v>
      </c>
      <c r="K6" s="213">
        <v>1493</v>
      </c>
    </row>
    <row r="7" spans="1:12" ht="13" x14ac:dyDescent="0.3">
      <c r="A7" s="35" t="s">
        <v>241</v>
      </c>
      <c r="B7" s="37">
        <f>'General Information - 2012'!J6</f>
        <v>112286</v>
      </c>
      <c r="C7" s="37"/>
      <c r="D7" s="37">
        <v>116</v>
      </c>
      <c r="E7" s="67">
        <f t="shared" si="0"/>
        <v>5.1653812585718608</v>
      </c>
      <c r="F7" s="37">
        <v>44</v>
      </c>
      <c r="G7" s="37">
        <v>160</v>
      </c>
      <c r="H7" s="37">
        <v>168737</v>
      </c>
      <c r="I7" s="115">
        <v>13158</v>
      </c>
      <c r="J7" s="115">
        <v>66477</v>
      </c>
      <c r="K7" s="213">
        <v>79635</v>
      </c>
    </row>
    <row r="8" spans="1:12" ht="13" x14ac:dyDescent="0.3">
      <c r="A8" s="35" t="s">
        <v>242</v>
      </c>
      <c r="B8" s="37">
        <f>'General Information - 2012'!J7</f>
        <v>23026</v>
      </c>
      <c r="C8" s="37"/>
      <c r="D8" s="37">
        <v>31</v>
      </c>
      <c r="E8" s="67">
        <f t="shared" si="0"/>
        <v>6.7315208894293406</v>
      </c>
      <c r="F8" s="37">
        <v>15</v>
      </c>
      <c r="G8" s="37">
        <v>46</v>
      </c>
      <c r="H8" s="37">
        <v>11712</v>
      </c>
      <c r="I8" s="115">
        <v>11815</v>
      </c>
      <c r="J8" s="115">
        <v>994</v>
      </c>
      <c r="K8" s="213">
        <v>12809</v>
      </c>
    </row>
    <row r="9" spans="1:12" ht="13" x14ac:dyDescent="0.3">
      <c r="A9" s="35" t="s">
        <v>33</v>
      </c>
      <c r="B9" s="37">
        <f>'General Information - 2012'!J8</f>
        <v>31079</v>
      </c>
      <c r="C9" s="37"/>
      <c r="D9" s="37">
        <v>19</v>
      </c>
      <c r="E9" s="67">
        <f t="shared" si="0"/>
        <v>3.0567264068985489</v>
      </c>
      <c r="F9" s="37">
        <v>10</v>
      </c>
      <c r="G9" s="37">
        <v>29</v>
      </c>
      <c r="H9" s="37">
        <v>24861</v>
      </c>
      <c r="I9" s="115">
        <v>710</v>
      </c>
      <c r="J9" s="115">
        <v>0</v>
      </c>
      <c r="K9" s="213">
        <v>710</v>
      </c>
    </row>
    <row r="10" spans="1:12" ht="13" x14ac:dyDescent="0.3">
      <c r="A10" s="35" t="s">
        <v>243</v>
      </c>
      <c r="B10" s="37">
        <f>'General Information - 2012'!J9</f>
        <v>41632</v>
      </c>
      <c r="C10" s="37"/>
      <c r="D10" s="37">
        <v>17</v>
      </c>
      <c r="E10" s="67">
        <f t="shared" si="0"/>
        <v>2.0416986933128363</v>
      </c>
      <c r="F10" s="37">
        <v>13</v>
      </c>
      <c r="G10" s="37">
        <v>30</v>
      </c>
      <c r="H10" s="37">
        <v>21296</v>
      </c>
      <c r="I10" s="115">
        <v>1872</v>
      </c>
      <c r="J10" s="115">
        <v>0</v>
      </c>
      <c r="K10" s="213">
        <v>1872</v>
      </c>
    </row>
    <row r="11" spans="1:12" ht="13" x14ac:dyDescent="0.3">
      <c r="A11" s="35" t="s">
        <v>244</v>
      </c>
      <c r="B11" s="37">
        <f>'General Information - 2012'!J10</f>
        <v>36281</v>
      </c>
      <c r="C11" s="37"/>
      <c r="D11" s="37">
        <v>36</v>
      </c>
      <c r="E11" s="67">
        <f t="shared" si="0"/>
        <v>4.9612744962928259</v>
      </c>
      <c r="F11" s="37">
        <v>31</v>
      </c>
      <c r="G11" s="37">
        <v>67</v>
      </c>
      <c r="H11" s="37">
        <v>43826</v>
      </c>
      <c r="I11" s="115">
        <v>5363</v>
      </c>
      <c r="J11" s="115">
        <v>10304</v>
      </c>
      <c r="K11" s="213">
        <v>15667</v>
      </c>
    </row>
    <row r="12" spans="1:12" ht="13" x14ac:dyDescent="0.3">
      <c r="A12" s="35" t="s">
        <v>35</v>
      </c>
      <c r="B12" s="37">
        <f>'General Information - 2012'!J11</f>
        <v>14076</v>
      </c>
      <c r="C12" s="37"/>
      <c r="D12" s="37">
        <v>19</v>
      </c>
      <c r="E12" s="67">
        <f t="shared" si="0"/>
        <v>6.7490764421710718</v>
      </c>
      <c r="F12" s="37">
        <v>13</v>
      </c>
      <c r="G12" s="37">
        <v>32</v>
      </c>
      <c r="H12" s="37">
        <v>9004</v>
      </c>
      <c r="I12" s="115">
        <v>342</v>
      </c>
      <c r="J12" s="115">
        <v>7389</v>
      </c>
      <c r="K12" s="213">
        <v>7731</v>
      </c>
    </row>
    <row r="13" spans="1:12" ht="13" x14ac:dyDescent="0.3">
      <c r="A13" s="35" t="s">
        <v>245</v>
      </c>
      <c r="B13" s="37">
        <f>'General Information - 2012'!J12</f>
        <v>122197</v>
      </c>
      <c r="C13" s="37"/>
      <c r="D13" s="37">
        <v>140</v>
      </c>
      <c r="E13" s="67">
        <f t="shared" si="0"/>
        <v>5.728454872050869</v>
      </c>
      <c r="F13" s="37">
        <v>47</v>
      </c>
      <c r="G13" s="37">
        <v>187</v>
      </c>
      <c r="H13" s="37">
        <v>79707</v>
      </c>
      <c r="I13" s="115">
        <v>10928</v>
      </c>
      <c r="J13" s="115">
        <v>18426</v>
      </c>
      <c r="K13" s="213">
        <v>29354</v>
      </c>
    </row>
    <row r="14" spans="1:12" ht="13" x14ac:dyDescent="0.3">
      <c r="A14" s="35" t="s">
        <v>38</v>
      </c>
      <c r="B14" s="37">
        <f>'General Information - 2012'!J13</f>
        <v>194493</v>
      </c>
      <c r="C14" s="37"/>
      <c r="D14" s="37">
        <v>124</v>
      </c>
      <c r="E14" s="67">
        <f t="shared" si="0"/>
        <v>3.1877753955155197</v>
      </c>
      <c r="F14" s="37">
        <v>121</v>
      </c>
      <c r="G14" s="37">
        <v>245</v>
      </c>
      <c r="H14" s="60">
        <v>227697</v>
      </c>
      <c r="I14" s="115">
        <v>6298</v>
      </c>
      <c r="J14" s="115">
        <v>711880</v>
      </c>
      <c r="K14" s="213">
        <v>718178</v>
      </c>
    </row>
    <row r="15" spans="1:12" ht="13" x14ac:dyDescent="0.3">
      <c r="A15" s="35" t="s">
        <v>39</v>
      </c>
      <c r="B15" s="37">
        <f>'General Information - 2012'!J14</f>
        <v>10004</v>
      </c>
      <c r="C15" s="37"/>
      <c r="D15" s="37">
        <v>5</v>
      </c>
      <c r="E15" s="67">
        <f t="shared" si="0"/>
        <v>2.4990003998400643</v>
      </c>
      <c r="F15" s="37">
        <v>5</v>
      </c>
      <c r="G15" s="37">
        <v>10</v>
      </c>
      <c r="H15" s="37">
        <v>3341</v>
      </c>
      <c r="I15" s="115">
        <v>75</v>
      </c>
      <c r="J15" s="115">
        <v>0</v>
      </c>
      <c r="K15" s="213">
        <v>75</v>
      </c>
    </row>
    <row r="16" spans="1:12" ht="13" x14ac:dyDescent="0.3">
      <c r="A16" s="35" t="s">
        <v>40</v>
      </c>
      <c r="B16" s="37">
        <f>'General Information - 2012'!J15</f>
        <v>6702</v>
      </c>
      <c r="C16" s="37"/>
      <c r="D16" s="37">
        <v>41</v>
      </c>
      <c r="E16" s="67">
        <f t="shared" si="0"/>
        <v>30.587884213667561</v>
      </c>
      <c r="F16" s="37">
        <v>22</v>
      </c>
      <c r="G16" s="37">
        <v>63</v>
      </c>
      <c r="H16" s="37">
        <v>5563</v>
      </c>
      <c r="I16" s="115">
        <v>2389</v>
      </c>
      <c r="J16" s="115">
        <v>5585</v>
      </c>
      <c r="K16" s="213">
        <v>7974</v>
      </c>
    </row>
    <row r="17" spans="1:11" ht="13" x14ac:dyDescent="0.3">
      <c r="A17" s="35" t="s">
        <v>246</v>
      </c>
      <c r="B17" s="37">
        <f>'General Information - 2012'!J16</f>
        <v>10292</v>
      </c>
      <c r="C17" s="37"/>
      <c r="D17" s="37">
        <v>24</v>
      </c>
      <c r="E17" s="67">
        <f t="shared" si="0"/>
        <v>11.65954139137194</v>
      </c>
      <c r="F17" s="37">
        <v>8</v>
      </c>
      <c r="G17" s="37">
        <v>32</v>
      </c>
      <c r="H17" s="37">
        <v>9720</v>
      </c>
      <c r="I17" s="115">
        <v>781</v>
      </c>
      <c r="J17" s="115">
        <v>0</v>
      </c>
      <c r="K17" s="213">
        <v>781</v>
      </c>
    </row>
    <row r="18" spans="1:11" ht="13" x14ac:dyDescent="0.3">
      <c r="A18" s="35" t="s">
        <v>247</v>
      </c>
      <c r="B18" s="37">
        <f>'General Information - 2012'!J17</f>
        <v>16828</v>
      </c>
      <c r="C18" s="37"/>
      <c r="D18" s="37">
        <v>22</v>
      </c>
      <c r="E18" s="67">
        <f t="shared" si="0"/>
        <v>6.5367245067744237</v>
      </c>
      <c r="F18" s="37">
        <v>12</v>
      </c>
      <c r="G18" s="37">
        <v>34</v>
      </c>
      <c r="H18" s="37">
        <v>4462</v>
      </c>
      <c r="I18" s="115">
        <v>401</v>
      </c>
      <c r="J18" s="115">
        <v>61889</v>
      </c>
      <c r="K18" s="213">
        <v>62290</v>
      </c>
    </row>
    <row r="19" spans="1:11" ht="13" x14ac:dyDescent="0.3">
      <c r="A19" s="35" t="s">
        <v>248</v>
      </c>
      <c r="B19" s="37">
        <f>'General Information - 2012'!J18</f>
        <v>20365</v>
      </c>
      <c r="C19" s="37"/>
      <c r="D19" s="37">
        <v>32</v>
      </c>
      <c r="E19" s="67">
        <f t="shared" si="0"/>
        <v>7.8566167444144357</v>
      </c>
      <c r="F19" s="37">
        <v>23</v>
      </c>
      <c r="G19" s="37">
        <v>55</v>
      </c>
      <c r="H19" s="37">
        <v>15315</v>
      </c>
      <c r="I19" s="115">
        <v>3251</v>
      </c>
      <c r="J19" s="115">
        <v>271</v>
      </c>
      <c r="K19" s="213">
        <v>3522</v>
      </c>
    </row>
    <row r="20" spans="1:11" ht="13" x14ac:dyDescent="0.3">
      <c r="A20" s="35" t="s">
        <v>67</v>
      </c>
      <c r="B20" s="37">
        <f>'General Information - 2012'!J19</f>
        <v>26963</v>
      </c>
      <c r="C20" s="37"/>
      <c r="D20" s="37">
        <v>59</v>
      </c>
      <c r="E20" s="67">
        <f t="shared" si="0"/>
        <v>10.940919037199125</v>
      </c>
      <c r="F20" s="37">
        <v>29</v>
      </c>
      <c r="G20" s="37">
        <v>88</v>
      </c>
      <c r="H20" s="37">
        <v>27973</v>
      </c>
      <c r="I20" s="115">
        <v>2106</v>
      </c>
      <c r="J20" s="115">
        <v>5784</v>
      </c>
      <c r="K20" s="213">
        <v>7890</v>
      </c>
    </row>
    <row r="21" spans="1:11" ht="13" x14ac:dyDescent="0.3">
      <c r="A21" s="35" t="s">
        <v>249</v>
      </c>
      <c r="B21" s="37">
        <f>'General Information - 2012'!J20</f>
        <v>444526</v>
      </c>
      <c r="C21" s="37"/>
      <c r="D21" s="37">
        <v>578</v>
      </c>
      <c r="E21" s="67">
        <f t="shared" si="0"/>
        <v>6.5013070101636359</v>
      </c>
      <c r="F21" s="37">
        <v>303</v>
      </c>
      <c r="G21" s="37">
        <v>881</v>
      </c>
      <c r="H21" s="37">
        <v>1714126</v>
      </c>
      <c r="I21" s="115">
        <v>95319</v>
      </c>
      <c r="J21" s="115">
        <v>1742522</v>
      </c>
      <c r="K21" s="213">
        <v>1837841</v>
      </c>
    </row>
    <row r="22" spans="1:11" ht="13" x14ac:dyDescent="0.3">
      <c r="A22" s="35" t="s">
        <v>250</v>
      </c>
      <c r="B22" s="37">
        <f>'General Information - 2012'!J21</f>
        <v>7526</v>
      </c>
      <c r="C22" s="37"/>
      <c r="D22" s="37">
        <v>13</v>
      </c>
      <c r="E22" s="67">
        <f t="shared" si="0"/>
        <v>8.6367260164762154</v>
      </c>
      <c r="F22" s="37">
        <v>6</v>
      </c>
      <c r="G22" s="37">
        <v>19</v>
      </c>
      <c r="H22" s="37">
        <v>7345</v>
      </c>
      <c r="I22" s="115">
        <v>573</v>
      </c>
      <c r="J22" s="115">
        <v>6769</v>
      </c>
      <c r="K22" s="213">
        <v>7342</v>
      </c>
    </row>
    <row r="23" spans="1:11" ht="13" x14ac:dyDescent="0.3">
      <c r="A23" s="35" t="s">
        <v>251</v>
      </c>
      <c r="B23" s="37">
        <f>'General Information - 2012'!J22</f>
        <v>33710</v>
      </c>
      <c r="C23" s="37"/>
      <c r="D23" s="37">
        <v>34</v>
      </c>
      <c r="E23" s="67">
        <f t="shared" si="0"/>
        <v>5.0430139424503118</v>
      </c>
      <c r="F23" s="37">
        <v>15</v>
      </c>
      <c r="G23" s="37">
        <v>49</v>
      </c>
      <c r="H23" s="37">
        <v>18837</v>
      </c>
      <c r="I23" s="115">
        <v>1308</v>
      </c>
      <c r="J23" s="115">
        <v>5455</v>
      </c>
      <c r="K23" s="213">
        <v>6763</v>
      </c>
    </row>
    <row r="24" spans="1:11" ht="13" x14ac:dyDescent="0.3">
      <c r="A24" s="35" t="s">
        <v>252</v>
      </c>
      <c r="B24" s="37">
        <f>'General Information - 2012'!J23</f>
        <v>20561</v>
      </c>
      <c r="C24" s="37"/>
      <c r="D24" s="37">
        <v>31</v>
      </c>
      <c r="E24" s="67">
        <f t="shared" si="0"/>
        <v>7.5385438451437192</v>
      </c>
      <c r="F24" s="37">
        <v>10</v>
      </c>
      <c r="G24" s="37">
        <v>41</v>
      </c>
      <c r="H24" s="37">
        <v>14803</v>
      </c>
      <c r="I24" s="115">
        <v>1292</v>
      </c>
      <c r="J24" s="115">
        <v>0</v>
      </c>
      <c r="K24" s="213">
        <v>1292</v>
      </c>
    </row>
    <row r="25" spans="1:11" ht="13" x14ac:dyDescent="0.3">
      <c r="A25" s="35" t="s">
        <v>253</v>
      </c>
      <c r="B25" s="37">
        <f>'General Information - 2012'!J24</f>
        <v>22068</v>
      </c>
      <c r="C25" s="37"/>
      <c r="D25" s="37">
        <v>30</v>
      </c>
      <c r="E25" s="67">
        <f t="shared" si="0"/>
        <v>6.7971723762914635</v>
      </c>
      <c r="F25" s="37">
        <v>14</v>
      </c>
      <c r="G25" s="37">
        <v>44</v>
      </c>
      <c r="H25" s="37">
        <v>47137</v>
      </c>
      <c r="I25" s="115">
        <v>13612</v>
      </c>
      <c r="J25" s="115">
        <v>18156</v>
      </c>
      <c r="K25" s="213">
        <v>31768</v>
      </c>
    </row>
    <row r="26" spans="1:11" ht="13" x14ac:dyDescent="0.3">
      <c r="A26" s="35" t="s">
        <v>41</v>
      </c>
      <c r="B26" s="37">
        <f>'General Information - 2012'!J25</f>
        <v>73999</v>
      </c>
      <c r="C26" s="37"/>
      <c r="D26" s="37">
        <v>70</v>
      </c>
      <c r="E26" s="67">
        <f t="shared" si="0"/>
        <v>4.7297936458600791</v>
      </c>
      <c r="F26" s="37">
        <v>22</v>
      </c>
      <c r="G26" s="37">
        <v>92</v>
      </c>
      <c r="H26" s="37">
        <v>50616</v>
      </c>
      <c r="I26" s="115">
        <v>4959</v>
      </c>
      <c r="J26" s="115">
        <v>31531</v>
      </c>
      <c r="K26" s="213">
        <v>36490</v>
      </c>
    </row>
    <row r="27" spans="1:11" ht="13" x14ac:dyDescent="0.3">
      <c r="A27" s="35" t="s">
        <v>254</v>
      </c>
      <c r="B27" s="37">
        <f>'General Information - 2012'!J26</f>
        <v>33228</v>
      </c>
      <c r="C27" s="37"/>
      <c r="D27" s="37">
        <v>66</v>
      </c>
      <c r="E27" s="67">
        <f t="shared" si="0"/>
        <v>9.9313831708197906</v>
      </c>
      <c r="F27" s="37">
        <v>35</v>
      </c>
      <c r="G27" s="37">
        <v>101</v>
      </c>
      <c r="H27" s="37">
        <v>31430</v>
      </c>
      <c r="I27" s="115">
        <v>2796</v>
      </c>
      <c r="J27" s="115">
        <v>5264</v>
      </c>
      <c r="K27" s="213">
        <v>8060</v>
      </c>
    </row>
    <row r="28" spans="1:11" ht="13" x14ac:dyDescent="0.3">
      <c r="A28" s="35" t="s">
        <v>42</v>
      </c>
      <c r="B28" s="37">
        <f>'General Information - 2012'!J27</f>
        <v>16216</v>
      </c>
      <c r="C28" s="37"/>
      <c r="D28" s="37">
        <v>39</v>
      </c>
      <c r="E28" s="67">
        <f t="shared" si="0"/>
        <v>12.02516033547114</v>
      </c>
      <c r="F28" s="37">
        <v>18</v>
      </c>
      <c r="G28" s="37">
        <v>57</v>
      </c>
      <c r="H28" s="37">
        <v>143448</v>
      </c>
      <c r="I28" s="115">
        <v>402</v>
      </c>
      <c r="J28" s="115">
        <v>186029</v>
      </c>
      <c r="K28" s="213">
        <v>186431</v>
      </c>
    </row>
    <row r="29" spans="1:11" ht="13" x14ac:dyDescent="0.3">
      <c r="A29" s="35" t="s">
        <v>255</v>
      </c>
      <c r="B29" s="37">
        <f>'General Information - 2012'!J28</f>
        <v>31432</v>
      </c>
      <c r="C29" s="37"/>
      <c r="D29" s="37">
        <v>47</v>
      </c>
      <c r="E29" s="67">
        <f t="shared" si="0"/>
        <v>7.4764571137694062</v>
      </c>
      <c r="F29" s="37">
        <v>23</v>
      </c>
      <c r="G29" s="37">
        <v>70</v>
      </c>
      <c r="H29" s="37">
        <v>21711</v>
      </c>
      <c r="I29" s="115">
        <v>3988</v>
      </c>
      <c r="J29" s="115">
        <v>10</v>
      </c>
      <c r="K29" s="213">
        <v>3998</v>
      </c>
    </row>
    <row r="30" spans="1:11" ht="13" x14ac:dyDescent="0.3">
      <c r="A30" s="35" t="s">
        <v>43</v>
      </c>
      <c r="B30" s="37">
        <f>'General Information - 2012'!J29</f>
        <v>433676</v>
      </c>
      <c r="C30" s="37"/>
      <c r="D30" s="37">
        <v>351</v>
      </c>
      <c r="E30" s="67">
        <f t="shared" si="0"/>
        <v>4.0467999151440246</v>
      </c>
      <c r="F30" s="37">
        <v>170</v>
      </c>
      <c r="G30" s="37">
        <v>521</v>
      </c>
      <c r="H30" s="37">
        <v>431489</v>
      </c>
      <c r="I30" s="115">
        <v>39385</v>
      </c>
      <c r="J30" s="115">
        <v>89205</v>
      </c>
      <c r="K30" s="213">
        <v>128590</v>
      </c>
    </row>
    <row r="31" spans="1:11" ht="13" x14ac:dyDescent="0.3">
      <c r="A31" s="35" t="s">
        <v>256</v>
      </c>
      <c r="B31" s="37">
        <f>'General Information - 2012'!J30</f>
        <v>10415</v>
      </c>
      <c r="C31" s="37"/>
      <c r="D31" s="37">
        <v>7</v>
      </c>
      <c r="E31" s="67">
        <f t="shared" si="0"/>
        <v>3.3605376860297644</v>
      </c>
      <c r="F31" s="37">
        <v>6</v>
      </c>
      <c r="G31" s="37">
        <v>13</v>
      </c>
      <c r="H31" s="37">
        <v>6086</v>
      </c>
      <c r="I31" s="115">
        <v>74</v>
      </c>
      <c r="J31" s="115">
        <v>0</v>
      </c>
      <c r="K31" s="213">
        <v>74</v>
      </c>
    </row>
    <row r="32" spans="1:11" ht="13" x14ac:dyDescent="0.3">
      <c r="A32" s="35" t="s">
        <v>68</v>
      </c>
      <c r="B32" s="37">
        <f>'General Information - 2012'!J31</f>
        <v>1201</v>
      </c>
      <c r="C32" s="37"/>
      <c r="D32" s="37">
        <v>6</v>
      </c>
      <c r="E32" s="67">
        <f t="shared" si="0"/>
        <v>24.979184013322232</v>
      </c>
      <c r="F32" s="37">
        <v>1</v>
      </c>
      <c r="G32" s="37">
        <v>7</v>
      </c>
      <c r="H32" s="37">
        <v>8277</v>
      </c>
      <c r="I32" s="114">
        <v>71</v>
      </c>
      <c r="J32" s="115">
        <v>0</v>
      </c>
      <c r="K32" s="213">
        <v>71</v>
      </c>
    </row>
    <row r="33" spans="1:11" ht="13" x14ac:dyDescent="0.3">
      <c r="A33" s="35" t="s">
        <v>44</v>
      </c>
      <c r="B33" s="37">
        <f>'General Information - 2012'!J32</f>
        <v>227055</v>
      </c>
      <c r="C33" s="37"/>
      <c r="D33" s="37">
        <v>179</v>
      </c>
      <c r="E33" s="67">
        <f t="shared" si="0"/>
        <v>3.9417762216203123</v>
      </c>
      <c r="F33" s="37">
        <v>91</v>
      </c>
      <c r="G33" s="37">
        <v>270</v>
      </c>
      <c r="H33" s="37">
        <v>390100</v>
      </c>
      <c r="I33" s="115">
        <v>15706</v>
      </c>
      <c r="J33" s="115">
        <v>25941</v>
      </c>
      <c r="K33" s="213">
        <v>41647</v>
      </c>
    </row>
    <row r="34" spans="1:11" ht="13" x14ac:dyDescent="0.3">
      <c r="A34" s="35" t="s">
        <v>45</v>
      </c>
      <c r="B34" s="37">
        <f>'General Information - 2012'!J33</f>
        <v>97029</v>
      </c>
      <c r="C34" s="37"/>
      <c r="D34" s="37">
        <v>152</v>
      </c>
      <c r="E34" s="67">
        <f t="shared" si="0"/>
        <v>7.8327098084077962</v>
      </c>
      <c r="F34" s="37">
        <v>65</v>
      </c>
      <c r="G34" s="37">
        <v>217</v>
      </c>
      <c r="H34" s="37">
        <v>86151</v>
      </c>
      <c r="I34" s="115">
        <v>8090</v>
      </c>
      <c r="J34" s="115">
        <v>96323</v>
      </c>
      <c r="K34" s="213">
        <v>104413</v>
      </c>
    </row>
    <row r="35" spans="1:11" ht="13" x14ac:dyDescent="0.3">
      <c r="A35" s="35" t="s">
        <v>46</v>
      </c>
      <c r="B35" s="37">
        <f>'General Information - 2012'!J34</f>
        <v>14927</v>
      </c>
      <c r="C35" s="37"/>
      <c r="D35" s="37">
        <v>28</v>
      </c>
      <c r="E35" s="67">
        <f t="shared" si="0"/>
        <v>9.3789776914316345</v>
      </c>
      <c r="F35" s="37">
        <v>12</v>
      </c>
      <c r="G35" s="37">
        <v>40</v>
      </c>
      <c r="H35" s="37">
        <v>16886</v>
      </c>
      <c r="I35" s="115">
        <v>1665</v>
      </c>
      <c r="J35" s="115">
        <v>62</v>
      </c>
      <c r="K35" s="213">
        <v>1727</v>
      </c>
    </row>
    <row r="36" spans="1:11" ht="13" x14ac:dyDescent="0.3">
      <c r="A36" s="35" t="s">
        <v>47</v>
      </c>
      <c r="B36" s="37">
        <f>'General Information - 2012'!J35</f>
        <v>46953</v>
      </c>
      <c r="C36" s="37"/>
      <c r="D36" s="37">
        <v>65</v>
      </c>
      <c r="E36" s="67">
        <f t="shared" si="0"/>
        <v>6.9218154324537311</v>
      </c>
      <c r="F36" s="37">
        <v>30</v>
      </c>
      <c r="G36" s="37">
        <v>95</v>
      </c>
      <c r="H36" s="37">
        <v>82789</v>
      </c>
      <c r="I36" s="115">
        <v>5007</v>
      </c>
      <c r="J36" s="115">
        <v>50867</v>
      </c>
      <c r="K36" s="213">
        <v>55874</v>
      </c>
    </row>
    <row r="37" spans="1:11" ht="13" x14ac:dyDescent="0.3">
      <c r="A37" s="35" t="s">
        <v>257</v>
      </c>
      <c r="B37" s="37">
        <f>'General Information - 2012'!J36</f>
        <v>131942</v>
      </c>
      <c r="C37" s="37"/>
      <c r="D37" s="37">
        <v>157</v>
      </c>
      <c r="E37" s="67">
        <f t="shared" si="0"/>
        <v>5.9495839080808235</v>
      </c>
      <c r="F37" s="37">
        <v>54</v>
      </c>
      <c r="G37" s="37">
        <v>211</v>
      </c>
      <c r="H37" s="37">
        <v>75747</v>
      </c>
      <c r="I37" s="115">
        <v>263158</v>
      </c>
      <c r="J37" s="115">
        <v>2772</v>
      </c>
      <c r="K37" s="213">
        <v>265930</v>
      </c>
    </row>
    <row r="38" spans="1:11" ht="13" x14ac:dyDescent="0.3">
      <c r="A38" s="35" t="s">
        <v>48</v>
      </c>
      <c r="B38" s="37">
        <f>'General Information - 2012'!J37</f>
        <v>12154</v>
      </c>
      <c r="C38" s="37"/>
      <c r="D38" s="37">
        <v>26</v>
      </c>
      <c r="E38" s="67">
        <f t="shared" si="0"/>
        <v>10.696067138390653</v>
      </c>
      <c r="F38" s="37">
        <v>7</v>
      </c>
      <c r="G38" s="37">
        <v>33</v>
      </c>
      <c r="H38" s="37">
        <v>15556</v>
      </c>
      <c r="I38" s="115">
        <v>79</v>
      </c>
      <c r="J38" s="115">
        <v>0</v>
      </c>
      <c r="K38" s="213">
        <v>79</v>
      </c>
    </row>
    <row r="39" spans="1:11" ht="13" x14ac:dyDescent="0.3">
      <c r="A39" s="35" t="s">
        <v>49</v>
      </c>
      <c r="B39" s="37">
        <f>'General Information - 2012'!J38</f>
        <v>27559</v>
      </c>
      <c r="C39" s="37"/>
      <c r="D39" s="37">
        <v>26</v>
      </c>
      <c r="E39" s="67">
        <f t="shared" si="0"/>
        <v>4.71715229144744</v>
      </c>
      <c r="F39" s="37">
        <v>11</v>
      </c>
      <c r="G39" s="37">
        <v>37</v>
      </c>
      <c r="H39" s="37">
        <v>22818</v>
      </c>
      <c r="I39" s="115">
        <v>1002</v>
      </c>
      <c r="J39" s="115">
        <v>18468</v>
      </c>
      <c r="K39" s="213">
        <v>19470</v>
      </c>
    </row>
    <row r="40" spans="1:11" ht="13" x14ac:dyDescent="0.3">
      <c r="A40" s="35" t="s">
        <v>50</v>
      </c>
      <c r="B40" s="37">
        <f>'General Information - 2012'!J39</f>
        <v>12303</v>
      </c>
      <c r="C40" s="37"/>
      <c r="D40" s="37">
        <v>11</v>
      </c>
      <c r="E40" s="67">
        <f t="shared" si="0"/>
        <v>4.4704543607250269</v>
      </c>
      <c r="F40" s="37">
        <v>4</v>
      </c>
      <c r="G40" s="37">
        <v>15</v>
      </c>
      <c r="H40" s="37">
        <v>7367</v>
      </c>
      <c r="I40" s="115">
        <v>955</v>
      </c>
      <c r="J40" s="115">
        <v>0</v>
      </c>
      <c r="K40" s="213">
        <v>955</v>
      </c>
    </row>
    <row r="41" spans="1:11" ht="13" x14ac:dyDescent="0.3">
      <c r="A41" s="35" t="s">
        <v>51</v>
      </c>
      <c r="B41" s="37">
        <f>'General Information - 2012'!J40</f>
        <v>39436</v>
      </c>
      <c r="C41" s="37"/>
      <c r="D41" s="37">
        <v>41</v>
      </c>
      <c r="E41" s="67">
        <f t="shared" si="0"/>
        <v>5.1982959732224367</v>
      </c>
      <c r="F41" s="37">
        <v>30</v>
      </c>
      <c r="G41" s="37">
        <v>71</v>
      </c>
      <c r="H41" s="37">
        <v>28730</v>
      </c>
      <c r="I41" s="115">
        <v>3215</v>
      </c>
      <c r="J41" s="115">
        <v>5799</v>
      </c>
      <c r="K41" s="213">
        <v>9014</v>
      </c>
    </row>
    <row r="42" spans="1:11" ht="13" x14ac:dyDescent="0.3">
      <c r="A42" s="35" t="s">
        <v>258</v>
      </c>
      <c r="B42" s="37">
        <f>'General Information - 2012'!J41</f>
        <v>369250</v>
      </c>
      <c r="C42" s="37"/>
      <c r="D42" s="37">
        <v>285</v>
      </c>
      <c r="E42" s="67">
        <f t="shared" si="0"/>
        <v>3.8591740013540963</v>
      </c>
      <c r="F42" s="37">
        <v>170</v>
      </c>
      <c r="G42" s="37">
        <v>455</v>
      </c>
      <c r="H42" s="37">
        <v>295666</v>
      </c>
      <c r="I42" s="115">
        <v>35293</v>
      </c>
      <c r="J42" s="115">
        <v>71666</v>
      </c>
      <c r="K42" s="213">
        <v>106959</v>
      </c>
    </row>
    <row r="43" spans="1:11" ht="13" x14ac:dyDescent="0.3">
      <c r="A43" s="35" t="s">
        <v>259</v>
      </c>
      <c r="B43" s="37">
        <f>'General Information - 2012'!J42</f>
        <v>77005</v>
      </c>
      <c r="C43" s="37"/>
      <c r="D43" s="37">
        <v>51</v>
      </c>
      <c r="E43" s="67">
        <f t="shared" si="0"/>
        <v>3.3114732809557821</v>
      </c>
      <c r="F43" s="37">
        <v>17</v>
      </c>
      <c r="G43" s="37">
        <v>68</v>
      </c>
      <c r="H43" s="37">
        <v>56000</v>
      </c>
      <c r="I43" s="115">
        <v>328</v>
      </c>
      <c r="J43" s="115">
        <v>1020</v>
      </c>
      <c r="K43" s="213">
        <v>1348</v>
      </c>
    </row>
    <row r="44" spans="1:11" ht="13" x14ac:dyDescent="0.3">
      <c r="A44" s="35" t="s">
        <v>69</v>
      </c>
      <c r="B44" s="37">
        <f>'General Information - 2012'!J43</f>
        <v>155363</v>
      </c>
      <c r="C44" s="37"/>
      <c r="D44" s="37">
        <v>236</v>
      </c>
      <c r="E44" s="67">
        <f t="shared" si="0"/>
        <v>7.5951159542490805</v>
      </c>
      <c r="F44" s="37">
        <v>130</v>
      </c>
      <c r="G44" s="37">
        <v>366</v>
      </c>
      <c r="H44" s="37">
        <v>203698</v>
      </c>
      <c r="I44" s="115">
        <v>15664</v>
      </c>
      <c r="J44" s="162">
        <v>1448475</v>
      </c>
      <c r="K44" s="213">
        <v>1464139</v>
      </c>
    </row>
    <row r="45" spans="1:11" ht="13" x14ac:dyDescent="0.3">
      <c r="A45" s="35" t="s">
        <v>260</v>
      </c>
      <c r="B45" s="37">
        <f>'General Information - 2012'!J44</f>
        <v>23921</v>
      </c>
      <c r="C45" s="37"/>
      <c r="D45" s="37">
        <v>42</v>
      </c>
      <c r="E45" s="67">
        <f t="shared" si="0"/>
        <v>8.7788972032941768</v>
      </c>
      <c r="F45" s="37">
        <v>24</v>
      </c>
      <c r="G45" s="37">
        <v>66</v>
      </c>
      <c r="H45" s="37">
        <v>13008</v>
      </c>
      <c r="I45" s="115">
        <v>332</v>
      </c>
      <c r="J45" s="115">
        <v>0</v>
      </c>
      <c r="K45" s="213">
        <v>332</v>
      </c>
    </row>
    <row r="46" spans="1:11" ht="13" x14ac:dyDescent="0.3">
      <c r="A46" s="35" t="s">
        <v>52</v>
      </c>
      <c r="B46" s="37">
        <f>'General Information - 2012'!J45</f>
        <v>22726</v>
      </c>
      <c r="C46" s="37"/>
      <c r="D46" s="37">
        <v>58</v>
      </c>
      <c r="E46" s="67">
        <f t="shared" si="0"/>
        <v>12.7607146000176</v>
      </c>
      <c r="F46" s="37">
        <v>12</v>
      </c>
      <c r="G46" s="37">
        <v>70</v>
      </c>
      <c r="H46" s="37">
        <v>49366</v>
      </c>
      <c r="I46" s="162">
        <v>768</v>
      </c>
      <c r="J46" s="115">
        <v>9562</v>
      </c>
      <c r="K46" s="213">
        <v>10330</v>
      </c>
    </row>
    <row r="47" spans="1:11" ht="13" x14ac:dyDescent="0.3">
      <c r="A47" s="35" t="s">
        <v>53</v>
      </c>
      <c r="B47" s="37">
        <f>'General Information - 2012'!J46</f>
        <v>132373</v>
      </c>
      <c r="C47" s="37"/>
      <c r="D47" s="37">
        <v>126</v>
      </c>
      <c r="E47" s="67">
        <f t="shared" si="0"/>
        <v>4.7592787048718392</v>
      </c>
      <c r="F47" s="37">
        <v>103</v>
      </c>
      <c r="G47" s="37">
        <v>229</v>
      </c>
      <c r="H47" s="37">
        <v>430366</v>
      </c>
      <c r="I47" s="115">
        <v>268988</v>
      </c>
      <c r="J47" s="115">
        <v>14469</v>
      </c>
      <c r="K47" s="213">
        <v>283457</v>
      </c>
    </row>
    <row r="48" spans="1:11" ht="13" x14ac:dyDescent="0.3">
      <c r="A48" s="35" t="s">
        <v>261</v>
      </c>
      <c r="B48" s="37">
        <f>'General Information - 2012'!J47</f>
        <v>8983</v>
      </c>
      <c r="C48" s="37"/>
      <c r="D48" s="37">
        <v>7</v>
      </c>
      <c r="E48" s="67">
        <f t="shared" si="0"/>
        <v>3.8962484693309585</v>
      </c>
      <c r="F48" s="37">
        <v>6</v>
      </c>
      <c r="G48" s="37">
        <v>13</v>
      </c>
      <c r="H48" s="37">
        <v>6185</v>
      </c>
      <c r="I48" s="115">
        <v>96</v>
      </c>
      <c r="J48" s="115">
        <v>0</v>
      </c>
      <c r="K48" s="213">
        <v>96</v>
      </c>
    </row>
    <row r="49" spans="1:11" ht="13" x14ac:dyDescent="0.3">
      <c r="A49" s="35" t="s">
        <v>54</v>
      </c>
      <c r="B49" s="37">
        <f>'General Information - 2012'!J48</f>
        <v>20921</v>
      </c>
      <c r="C49" s="37"/>
      <c r="D49" s="37">
        <v>21</v>
      </c>
      <c r="E49" s="67">
        <f t="shared" si="0"/>
        <v>5.0188805506428951</v>
      </c>
      <c r="F49" s="37">
        <v>7</v>
      </c>
      <c r="G49" s="37">
        <v>28</v>
      </c>
      <c r="H49" s="37">
        <v>13794</v>
      </c>
      <c r="I49" s="115">
        <v>106</v>
      </c>
      <c r="J49" s="115">
        <v>0</v>
      </c>
      <c r="K49" s="213">
        <v>106</v>
      </c>
    </row>
    <row r="50" spans="1:11" ht="13" x14ac:dyDescent="0.3">
      <c r="A50" s="35" t="s">
        <v>262</v>
      </c>
      <c r="B50" s="37">
        <f>'General Information - 2012'!J49</f>
        <v>24325</v>
      </c>
      <c r="C50" s="37"/>
      <c r="D50" s="37">
        <v>18</v>
      </c>
      <c r="E50" s="67">
        <f t="shared" si="0"/>
        <v>3.699897225077081</v>
      </c>
      <c r="F50" s="37">
        <v>12</v>
      </c>
      <c r="G50" s="37">
        <v>30</v>
      </c>
      <c r="H50" s="37">
        <v>21097</v>
      </c>
      <c r="I50" s="115">
        <v>1795</v>
      </c>
      <c r="J50" s="115">
        <v>1226</v>
      </c>
      <c r="K50" s="213">
        <v>3021</v>
      </c>
    </row>
    <row r="51" spans="1:11" ht="13" x14ac:dyDescent="0.3">
      <c r="A51" s="35" t="s">
        <v>263</v>
      </c>
      <c r="B51" s="37">
        <f>'General Information - 2012'!J50</f>
        <v>257093</v>
      </c>
      <c r="C51" s="37"/>
      <c r="D51" s="37">
        <v>495</v>
      </c>
      <c r="E51" s="67">
        <f t="shared" si="0"/>
        <v>9.6268665424573996</v>
      </c>
      <c r="F51" s="37">
        <v>200</v>
      </c>
      <c r="G51" s="37">
        <v>695</v>
      </c>
      <c r="H51" s="37">
        <v>487431</v>
      </c>
      <c r="I51" s="115">
        <v>15084</v>
      </c>
      <c r="J51" s="115">
        <v>568933</v>
      </c>
      <c r="K51" s="213">
        <v>584017</v>
      </c>
    </row>
    <row r="52" spans="1:11" ht="13" x14ac:dyDescent="0.3">
      <c r="A52" s="35" t="s">
        <v>55</v>
      </c>
      <c r="B52" s="37">
        <f>'General Information - 2012'!J51</f>
        <v>4318</v>
      </c>
      <c r="C52" s="37"/>
      <c r="D52" s="37">
        <v>33</v>
      </c>
      <c r="E52" s="67">
        <f t="shared" si="0"/>
        <v>38.212135247799907</v>
      </c>
      <c r="F52" s="37">
        <v>4</v>
      </c>
      <c r="G52" s="37">
        <v>37</v>
      </c>
      <c r="H52" s="37">
        <v>9547</v>
      </c>
      <c r="I52" s="115">
        <v>380</v>
      </c>
      <c r="J52" s="115">
        <v>568</v>
      </c>
      <c r="K52" s="213">
        <v>948</v>
      </c>
    </row>
    <row r="53" spans="1:11" ht="13" x14ac:dyDescent="0.3">
      <c r="A53" s="35" t="s">
        <v>56</v>
      </c>
      <c r="B53" s="37">
        <f>'General Information - 2012'!J52</f>
        <v>41635</v>
      </c>
      <c r="C53" s="37"/>
      <c r="D53" s="37">
        <v>30</v>
      </c>
      <c r="E53" s="67">
        <f t="shared" si="0"/>
        <v>3.6027380809415157</v>
      </c>
      <c r="F53" s="37">
        <v>7</v>
      </c>
      <c r="G53" s="37">
        <v>37</v>
      </c>
      <c r="H53" s="37">
        <v>28514</v>
      </c>
      <c r="I53" s="114">
        <v>2383</v>
      </c>
      <c r="J53" s="115">
        <v>3214</v>
      </c>
      <c r="K53" s="213">
        <v>5597</v>
      </c>
    </row>
    <row r="54" spans="1:11" ht="13" x14ac:dyDescent="0.3">
      <c r="A54" s="35" t="s">
        <v>57</v>
      </c>
      <c r="B54" s="37">
        <f>'General Information - 2012'!J53</f>
        <v>52681</v>
      </c>
      <c r="C54" s="37"/>
      <c r="D54" s="37">
        <v>67</v>
      </c>
      <c r="E54" s="67">
        <f t="shared" si="0"/>
        <v>6.3590288718892962</v>
      </c>
      <c r="F54" s="37">
        <v>85</v>
      </c>
      <c r="G54" s="37">
        <v>152</v>
      </c>
      <c r="H54" s="37">
        <v>62496</v>
      </c>
      <c r="I54" s="115">
        <v>4459</v>
      </c>
      <c r="J54" s="115">
        <v>4477</v>
      </c>
      <c r="K54" s="213">
        <v>8936</v>
      </c>
    </row>
    <row r="55" spans="1:11" ht="13" x14ac:dyDescent="0.3">
      <c r="A55" s="35" t="s">
        <v>264</v>
      </c>
      <c r="B55" s="37">
        <f>'General Information - 2012'!J54</f>
        <v>21722</v>
      </c>
      <c r="C55" s="37"/>
      <c r="D55" s="37">
        <v>16</v>
      </c>
      <c r="E55" s="67">
        <f t="shared" si="0"/>
        <v>3.6829021268759781</v>
      </c>
      <c r="F55" s="37">
        <v>13</v>
      </c>
      <c r="G55" s="37">
        <v>29</v>
      </c>
      <c r="H55" s="37">
        <v>11067</v>
      </c>
      <c r="I55" s="115">
        <v>646</v>
      </c>
      <c r="J55" s="115">
        <v>0</v>
      </c>
      <c r="K55" s="213">
        <v>646</v>
      </c>
    </row>
    <row r="56" spans="1:11" ht="13" x14ac:dyDescent="0.3">
      <c r="A56" s="35" t="s">
        <v>58</v>
      </c>
      <c r="B56" s="37">
        <f>'General Information - 2012'!J55</f>
        <v>44758</v>
      </c>
      <c r="C56" s="37"/>
      <c r="D56" s="37">
        <v>54</v>
      </c>
      <c r="E56" s="67">
        <f t="shared" si="0"/>
        <v>6.0324411278430681</v>
      </c>
      <c r="F56" s="37">
        <v>42</v>
      </c>
      <c r="G56" s="37">
        <v>96</v>
      </c>
      <c r="H56" s="37">
        <v>63935</v>
      </c>
      <c r="I56" s="115">
        <v>43531</v>
      </c>
      <c r="J56" s="115">
        <v>31718</v>
      </c>
      <c r="K56" s="213">
        <v>75249</v>
      </c>
    </row>
    <row r="57" spans="1:11" ht="13" x14ac:dyDescent="0.3">
      <c r="A57" s="35" t="s">
        <v>59</v>
      </c>
      <c r="B57" s="37">
        <f>'General Information - 2012'!J56</f>
        <v>52726</v>
      </c>
      <c r="C57" s="37"/>
      <c r="D57" s="37">
        <v>29</v>
      </c>
      <c r="E57" s="67">
        <f t="shared" si="0"/>
        <v>2.7500663809126427</v>
      </c>
      <c r="F57" s="37">
        <v>20</v>
      </c>
      <c r="G57" s="37">
        <v>49</v>
      </c>
      <c r="H57" s="37">
        <v>24043</v>
      </c>
      <c r="I57" s="115">
        <v>3878</v>
      </c>
      <c r="J57" s="115">
        <v>415</v>
      </c>
      <c r="K57" s="213">
        <v>4293</v>
      </c>
    </row>
    <row r="58" spans="1:11" ht="13" x14ac:dyDescent="0.3">
      <c r="A58" s="35" t="s">
        <v>60</v>
      </c>
      <c r="B58" s="37">
        <f>'General Information - 2012'!J57</f>
        <v>53697</v>
      </c>
      <c r="C58" s="37"/>
      <c r="D58" s="37">
        <v>64</v>
      </c>
      <c r="E58" s="67">
        <f t="shared" si="0"/>
        <v>5.9593645827513644</v>
      </c>
      <c r="F58" s="37">
        <v>28</v>
      </c>
      <c r="G58" s="37">
        <v>92</v>
      </c>
      <c r="H58" s="37">
        <v>26984</v>
      </c>
      <c r="I58" s="115">
        <v>1575</v>
      </c>
      <c r="J58" s="115">
        <v>0</v>
      </c>
      <c r="K58" s="213">
        <v>1575</v>
      </c>
    </row>
    <row r="59" spans="1:11" ht="13" x14ac:dyDescent="0.3">
      <c r="A59" s="35" t="s">
        <v>61</v>
      </c>
      <c r="B59" s="37">
        <f>'General Information - 2012'!J58</f>
        <v>239453</v>
      </c>
      <c r="C59" s="37"/>
      <c r="D59" s="37">
        <v>159</v>
      </c>
      <c r="E59" s="67">
        <f t="shared" si="0"/>
        <v>3.3200669860056045</v>
      </c>
      <c r="F59" s="37">
        <v>160</v>
      </c>
      <c r="G59" s="37">
        <v>319</v>
      </c>
      <c r="H59" s="37">
        <v>210347</v>
      </c>
      <c r="I59" s="115">
        <v>34639</v>
      </c>
      <c r="J59" s="115">
        <v>100551</v>
      </c>
      <c r="K59" s="213">
        <v>135190</v>
      </c>
    </row>
    <row r="60" spans="1:11" ht="13" x14ac:dyDescent="0.3">
      <c r="A60" s="35" t="s">
        <v>62</v>
      </c>
      <c r="B60" s="37">
        <f>'General Information - 2012'!J59</f>
        <v>123441</v>
      </c>
      <c r="C60" s="37"/>
      <c r="D60" s="37">
        <v>50</v>
      </c>
      <c r="E60" s="67">
        <f t="shared" si="0"/>
        <v>2.0252590306300178</v>
      </c>
      <c r="F60" s="37">
        <v>38</v>
      </c>
      <c r="G60" s="37">
        <v>88</v>
      </c>
      <c r="H60" s="37">
        <v>87005</v>
      </c>
      <c r="I60" s="115">
        <v>7301</v>
      </c>
      <c r="J60" s="115">
        <v>57021</v>
      </c>
      <c r="K60" s="213">
        <v>64322</v>
      </c>
    </row>
    <row r="61" spans="1:11" ht="13" x14ac:dyDescent="0.3">
      <c r="A61" s="35" t="s">
        <v>265</v>
      </c>
      <c r="B61" s="37">
        <f>'General Information - 2012'!J60</f>
        <v>4954</v>
      </c>
      <c r="C61" s="37"/>
      <c r="D61" s="37">
        <v>7</v>
      </c>
      <c r="E61" s="67">
        <f t="shared" si="0"/>
        <v>7.0649979814291477</v>
      </c>
      <c r="F61" s="37">
        <v>6</v>
      </c>
      <c r="G61" s="37">
        <v>13</v>
      </c>
      <c r="H61" s="37">
        <v>7754</v>
      </c>
      <c r="I61" s="114">
        <v>835</v>
      </c>
      <c r="J61" s="115">
        <v>0</v>
      </c>
      <c r="K61" s="213">
        <v>835</v>
      </c>
    </row>
    <row r="62" spans="1:11" ht="13" x14ac:dyDescent="0.3">
      <c r="A62" s="35" t="s">
        <v>266</v>
      </c>
      <c r="B62" s="37">
        <f>'General Information - 2012'!J61</f>
        <v>111893</v>
      </c>
      <c r="C62" s="37"/>
      <c r="D62" s="37">
        <v>146</v>
      </c>
      <c r="E62" s="67">
        <f t="shared" si="0"/>
        <v>6.5240899788190507</v>
      </c>
      <c r="F62" s="37">
        <v>82</v>
      </c>
      <c r="G62" s="37">
        <v>228</v>
      </c>
      <c r="H62" s="37">
        <v>105487</v>
      </c>
      <c r="I62" s="115">
        <v>13085</v>
      </c>
      <c r="J62" s="115">
        <v>68188</v>
      </c>
      <c r="K62" s="213">
        <v>81273</v>
      </c>
    </row>
    <row r="63" spans="1:11" ht="13" x14ac:dyDescent="0.3">
      <c r="A63" s="35" t="s">
        <v>63</v>
      </c>
      <c r="B63" s="37">
        <f>'General Information - 2012'!J62</f>
        <v>22419</v>
      </c>
      <c r="C63" s="37"/>
      <c r="D63" s="37">
        <v>18</v>
      </c>
      <c r="E63" s="67">
        <f t="shared" si="0"/>
        <v>4.0144520272982742</v>
      </c>
      <c r="F63" s="37">
        <v>13</v>
      </c>
      <c r="G63" s="37">
        <v>31</v>
      </c>
      <c r="H63" s="37">
        <v>10713</v>
      </c>
      <c r="I63" s="115">
        <v>1648</v>
      </c>
      <c r="J63" s="115">
        <v>0</v>
      </c>
      <c r="K63" s="213">
        <v>1648</v>
      </c>
    </row>
    <row r="64" spans="1:11" ht="13" x14ac:dyDescent="0.3">
      <c r="A64" s="35" t="s">
        <v>70</v>
      </c>
      <c r="B64" s="37">
        <f>'General Information - 2012'!J63</f>
        <v>58723</v>
      </c>
      <c r="C64" s="37"/>
      <c r="D64" s="37">
        <v>60</v>
      </c>
      <c r="E64" s="67">
        <f t="shared" si="0"/>
        <v>5.1087308209730429</v>
      </c>
      <c r="F64" s="37">
        <v>26</v>
      </c>
      <c r="G64" s="37">
        <v>86</v>
      </c>
      <c r="H64" s="37">
        <v>39120</v>
      </c>
      <c r="I64" s="115">
        <v>7628</v>
      </c>
      <c r="J64" s="115">
        <v>13803</v>
      </c>
      <c r="K64" s="213">
        <v>21431</v>
      </c>
    </row>
    <row r="65" spans="1:12" ht="13" x14ac:dyDescent="0.3">
      <c r="A65" s="40" t="s">
        <v>267</v>
      </c>
      <c r="B65" s="37">
        <f>'General Information - 2012'!J64</f>
        <v>53869</v>
      </c>
      <c r="C65" s="37"/>
      <c r="D65" s="37">
        <v>52</v>
      </c>
      <c r="E65" s="67">
        <f t="shared" si="0"/>
        <v>4.8265236035567769</v>
      </c>
      <c r="F65" s="37">
        <v>21</v>
      </c>
      <c r="G65" s="37">
        <v>73</v>
      </c>
      <c r="H65" s="37">
        <v>27308</v>
      </c>
      <c r="I65" s="115">
        <v>1610</v>
      </c>
      <c r="J65" s="115">
        <v>75025</v>
      </c>
      <c r="K65" s="213">
        <v>76635</v>
      </c>
    </row>
    <row r="66" spans="1:12" ht="13" x14ac:dyDescent="0.3">
      <c r="A66" s="35" t="s">
        <v>64</v>
      </c>
      <c r="B66" s="37">
        <f>'General Information - 2012'!J65</f>
        <v>964</v>
      </c>
      <c r="C66" s="37"/>
      <c r="D66" s="37">
        <v>11</v>
      </c>
      <c r="E66" s="67">
        <f t="shared" si="0"/>
        <v>57.053941908713696</v>
      </c>
      <c r="F66" s="37">
        <v>5</v>
      </c>
      <c r="G66" s="37">
        <v>16</v>
      </c>
      <c r="H66" s="37">
        <v>550</v>
      </c>
      <c r="I66" s="115">
        <v>60</v>
      </c>
      <c r="J66" s="115">
        <v>0</v>
      </c>
      <c r="K66" s="213">
        <v>60</v>
      </c>
    </row>
    <row r="67" spans="1:12" ht="13" x14ac:dyDescent="0.3">
      <c r="A67" s="35" t="s">
        <v>268</v>
      </c>
      <c r="B67" s="37">
        <f>'General Information - 2012'!J66</f>
        <v>46670</v>
      </c>
      <c r="C67" s="37"/>
      <c r="D67" s="37">
        <v>35</v>
      </c>
      <c r="E67" s="67">
        <f t="shared" si="0"/>
        <v>3.7497321619884296</v>
      </c>
      <c r="F67" s="37">
        <v>12</v>
      </c>
      <c r="G67" s="37">
        <v>47</v>
      </c>
      <c r="H67" s="37">
        <v>47520</v>
      </c>
      <c r="I67" s="115">
        <v>994</v>
      </c>
      <c r="J67" s="115">
        <v>10401</v>
      </c>
      <c r="K67" s="213">
        <v>11395</v>
      </c>
    </row>
    <row r="68" spans="1:12" ht="13" x14ac:dyDescent="0.3">
      <c r="A68" s="35" t="s">
        <v>269</v>
      </c>
      <c r="B68" s="37">
        <f>'General Information - 2012'!J67</f>
        <v>40940</v>
      </c>
      <c r="C68" s="37"/>
      <c r="D68" s="37">
        <v>99</v>
      </c>
      <c r="E68" s="67">
        <f t="shared" si="0"/>
        <v>12.090864680019539</v>
      </c>
      <c r="F68" s="37">
        <v>42</v>
      </c>
      <c r="G68" s="37">
        <v>141</v>
      </c>
      <c r="H68" s="37">
        <v>74406</v>
      </c>
      <c r="I68" s="115">
        <v>1566</v>
      </c>
      <c r="J68" s="115">
        <v>12403</v>
      </c>
      <c r="K68" s="213">
        <v>13969</v>
      </c>
    </row>
    <row r="69" spans="1:12" ht="13" x14ac:dyDescent="0.3">
      <c r="A69" s="35" t="s">
        <v>270</v>
      </c>
      <c r="B69" s="37">
        <f>'General Information - 2012'!J68</f>
        <v>24106</v>
      </c>
      <c r="C69" s="37"/>
      <c r="D69" s="37">
        <v>18</v>
      </c>
      <c r="E69" s="67">
        <f t="shared" si="0"/>
        <v>3.7335103293785776</v>
      </c>
      <c r="F69" s="37">
        <v>31</v>
      </c>
      <c r="G69" s="37">
        <v>49</v>
      </c>
      <c r="H69" s="37">
        <v>19898</v>
      </c>
      <c r="I69" s="115">
        <v>3135</v>
      </c>
      <c r="J69" s="115">
        <v>11901</v>
      </c>
      <c r="K69" s="213">
        <v>15036</v>
      </c>
    </row>
    <row r="70" spans="1:12" ht="13" x14ac:dyDescent="0.3">
      <c r="A70" s="35" t="s">
        <v>271</v>
      </c>
      <c r="B70" s="37">
        <f>'General Information - 2012'!J69</f>
        <v>11512</v>
      </c>
      <c r="C70" s="37"/>
      <c r="D70" s="37">
        <v>21</v>
      </c>
      <c r="E70" s="67">
        <f t="shared" ref="E70:E73" si="1">D70/(B70/5000)</f>
        <v>9.1209173036831128</v>
      </c>
      <c r="F70" s="37">
        <v>8</v>
      </c>
      <c r="G70" s="37">
        <v>29</v>
      </c>
      <c r="H70" s="37">
        <v>7679</v>
      </c>
      <c r="I70" s="115">
        <v>672</v>
      </c>
      <c r="J70" s="115">
        <v>184</v>
      </c>
      <c r="K70" s="213">
        <v>856</v>
      </c>
    </row>
    <row r="71" spans="1:12" ht="13" x14ac:dyDescent="0.3">
      <c r="A71" s="35" t="s">
        <v>65</v>
      </c>
      <c r="B71" s="37">
        <f>'General Information - 2012'!J70</f>
        <v>15405</v>
      </c>
      <c r="C71" s="37"/>
      <c r="D71" s="37">
        <v>10</v>
      </c>
      <c r="E71" s="67">
        <f t="shared" si="1"/>
        <v>3.2456994482310937</v>
      </c>
      <c r="F71" s="37">
        <v>7</v>
      </c>
      <c r="G71" s="37">
        <v>17</v>
      </c>
      <c r="H71" s="37">
        <v>15520</v>
      </c>
      <c r="I71" s="115">
        <v>144</v>
      </c>
      <c r="J71" s="115">
        <v>1044</v>
      </c>
      <c r="K71" s="213">
        <v>1188</v>
      </c>
    </row>
    <row r="72" spans="1:12" ht="13" x14ac:dyDescent="0.3">
      <c r="A72" s="46" t="s">
        <v>272</v>
      </c>
      <c r="B72" s="37">
        <f>'General Information - 2012'!J71</f>
        <v>15000</v>
      </c>
      <c r="C72" s="37"/>
      <c r="D72" s="37">
        <v>21</v>
      </c>
      <c r="E72" s="67">
        <f t="shared" si="1"/>
        <v>7</v>
      </c>
      <c r="F72" s="37">
        <v>10</v>
      </c>
      <c r="G72" s="37">
        <v>31</v>
      </c>
      <c r="H72" s="37">
        <v>10489</v>
      </c>
      <c r="I72" s="114">
        <v>18526</v>
      </c>
      <c r="J72" s="115">
        <v>499</v>
      </c>
      <c r="K72" s="213">
        <v>19025</v>
      </c>
    </row>
    <row r="73" spans="1:12" ht="13" x14ac:dyDescent="0.3">
      <c r="A73" s="41" t="s">
        <v>66</v>
      </c>
      <c r="B73" s="44">
        <f>SUM(B5:B72)</f>
        <v>4624437</v>
      </c>
      <c r="C73" s="44" t="s">
        <v>230</v>
      </c>
      <c r="D73" s="44">
        <f t="shared" ref="D73:K73" si="2">SUM(D5:D72)</f>
        <v>5054</v>
      </c>
      <c r="E73" s="232">
        <f t="shared" si="1"/>
        <v>5.4644489696799852</v>
      </c>
      <c r="F73" s="44">
        <f t="shared" si="2"/>
        <v>2701</v>
      </c>
      <c r="G73" s="44">
        <f t="shared" si="2"/>
        <v>7755</v>
      </c>
      <c r="H73" s="44">
        <f t="shared" si="2"/>
        <v>6390819</v>
      </c>
      <c r="I73" s="44">
        <f t="shared" si="2"/>
        <v>1011803</v>
      </c>
      <c r="J73" s="44">
        <f t="shared" si="2"/>
        <v>5680995</v>
      </c>
      <c r="K73" s="146">
        <f t="shared" si="2"/>
        <v>6692798</v>
      </c>
      <c r="L73"/>
    </row>
    <row r="74" spans="1:12" s="114" customFormat="1" ht="13" x14ac:dyDescent="0.3">
      <c r="A74" s="255" t="s">
        <v>88</v>
      </c>
      <c r="B74" s="114" t="s">
        <v>300</v>
      </c>
      <c r="C74" s="257"/>
      <c r="E74" s="114">
        <v>4.3</v>
      </c>
      <c r="K74" s="260"/>
      <c r="L74" s="283"/>
    </row>
    <row r="75" spans="1:12" ht="13" x14ac:dyDescent="0.3">
      <c r="C75" s="29" t="s">
        <v>231</v>
      </c>
      <c r="L75"/>
    </row>
    <row r="77" spans="1:12" x14ac:dyDescent="0.25">
      <c r="F77" s="45"/>
      <c r="K77" s="217"/>
    </row>
  </sheetData>
  <mergeCells count="6">
    <mergeCell ref="D3:G3"/>
    <mergeCell ref="H3:K3"/>
    <mergeCell ref="A1:K2"/>
    <mergeCell ref="A3:A4"/>
    <mergeCell ref="B3:B4"/>
    <mergeCell ref="C3:C4"/>
  </mergeCells>
  <phoneticPr fontId="0" type="noConversion"/>
  <printOptions horizontalCentered="1" verticalCentered="1" gridLines="1"/>
  <pageMargins left="0.75" right="0.75" top="0.75" bottom="0.69" header="0.5" footer="0.5"/>
  <pageSetup scale="91" orientation="landscape" r:id="rId1"/>
  <headerFooter alignWithMargins="0">
    <oddFooter>&amp;C&amp;"Garamond,Regular"&amp;P</oddFooter>
  </headerFooter>
  <rowBreaks count="1" manualBreakCount="1">
    <brk id="38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zoomScaleNormal="100" workbookViewId="0">
      <pane xSplit="1" ySplit="4" topLeftCell="B26" activePane="bottomRight" state="frozen"/>
      <selection pane="topRight" activeCell="B1" sqref="B1"/>
      <selection pane="bottomLeft" activeCell="A5" sqref="A5"/>
      <selection pane="bottomRight" activeCell="J5" sqref="J5:K72"/>
    </sheetView>
  </sheetViews>
  <sheetFormatPr defaultColWidth="9.1796875" defaultRowHeight="12.5" x14ac:dyDescent="0.25"/>
  <cols>
    <col min="1" max="1" width="29.26953125" style="31" customWidth="1"/>
    <col min="2" max="2" width="9.7265625" style="31" customWidth="1"/>
    <col min="3" max="3" width="1.81640625" bestFit="1" customWidth="1"/>
    <col min="4" max="4" width="8.1796875" style="31" customWidth="1"/>
    <col min="5" max="5" width="9" style="31" customWidth="1"/>
    <col min="6" max="6" width="9.1796875" style="31"/>
    <col min="7" max="7" width="9.1796875" style="31" bestFit="1"/>
    <col min="8" max="8" width="9.1796875" style="31"/>
    <col min="9" max="9" width="9.1796875" style="31" bestFit="1"/>
    <col min="10" max="10" width="8" style="31" bestFit="1" customWidth="1"/>
    <col min="11" max="11" width="9.1796875" style="214" bestFit="1"/>
    <col min="12" max="16384" width="9.1796875" style="31"/>
  </cols>
  <sheetData>
    <row r="1" spans="1:11" x14ac:dyDescent="0.25">
      <c r="A1" s="324" t="s">
        <v>117</v>
      </c>
      <c r="B1" s="325"/>
      <c r="C1" s="325"/>
      <c r="D1" s="325"/>
      <c r="E1" s="325"/>
      <c r="F1" s="325"/>
      <c r="G1" s="325"/>
      <c r="H1" s="325"/>
      <c r="I1" s="325"/>
      <c r="J1" s="325"/>
      <c r="K1" s="354"/>
    </row>
    <row r="2" spans="1:11" x14ac:dyDescent="0.25">
      <c r="A2" s="326"/>
      <c r="B2" s="327"/>
      <c r="C2" s="327"/>
      <c r="D2" s="327"/>
      <c r="E2" s="327"/>
      <c r="F2" s="327"/>
      <c r="G2" s="327"/>
      <c r="H2" s="327"/>
      <c r="I2" s="327"/>
      <c r="J2" s="327"/>
      <c r="K2" s="355"/>
    </row>
    <row r="3" spans="1:11" s="63" customFormat="1" ht="13" x14ac:dyDescent="0.3">
      <c r="A3" s="356" t="s">
        <v>23</v>
      </c>
      <c r="B3" s="357" t="s">
        <v>2</v>
      </c>
      <c r="C3" s="346"/>
      <c r="D3" s="358" t="s">
        <v>118</v>
      </c>
      <c r="E3" s="358"/>
      <c r="F3" s="358" t="s">
        <v>119</v>
      </c>
      <c r="G3" s="358"/>
      <c r="H3" s="358" t="s">
        <v>120</v>
      </c>
      <c r="I3" s="358"/>
      <c r="J3" s="358" t="s">
        <v>16</v>
      </c>
      <c r="K3" s="359"/>
    </row>
    <row r="4" spans="1:11" s="68" customFormat="1" ht="26" x14ac:dyDescent="0.3">
      <c r="A4" s="345"/>
      <c r="B4" s="347"/>
      <c r="C4" s="348"/>
      <c r="D4" s="56" t="s">
        <v>121</v>
      </c>
      <c r="E4" s="56" t="s">
        <v>122</v>
      </c>
      <c r="F4" s="56" t="s">
        <v>121</v>
      </c>
      <c r="G4" s="56" t="s">
        <v>122</v>
      </c>
      <c r="H4" s="56" t="s">
        <v>121</v>
      </c>
      <c r="I4" s="56" t="s">
        <v>122</v>
      </c>
      <c r="J4" s="56" t="s">
        <v>121</v>
      </c>
      <c r="K4" s="128" t="s">
        <v>122</v>
      </c>
    </row>
    <row r="5" spans="1:11" ht="13" x14ac:dyDescent="0.3">
      <c r="A5" s="35" t="s">
        <v>240</v>
      </c>
      <c r="B5" s="37">
        <f>'General Information - 2012'!J4</f>
        <v>61912</v>
      </c>
      <c r="C5" s="37"/>
      <c r="D5" s="37">
        <v>92</v>
      </c>
      <c r="E5" s="37">
        <v>8116</v>
      </c>
      <c r="F5" s="37">
        <v>14</v>
      </c>
      <c r="G5" s="37">
        <v>612</v>
      </c>
      <c r="H5" s="37">
        <v>26</v>
      </c>
      <c r="I5" s="37">
        <v>1875</v>
      </c>
      <c r="J5" s="37">
        <v>132</v>
      </c>
      <c r="K5" s="132">
        <v>10603</v>
      </c>
    </row>
    <row r="6" spans="1:11" ht="13" x14ac:dyDescent="0.3">
      <c r="A6" s="35" t="s">
        <v>32</v>
      </c>
      <c r="B6" s="37">
        <f>'General Information - 2012'!J5</f>
        <v>25539</v>
      </c>
      <c r="C6" s="37"/>
      <c r="D6" s="37">
        <v>124</v>
      </c>
      <c r="E6" s="37">
        <v>4733</v>
      </c>
      <c r="F6" s="37">
        <v>57</v>
      </c>
      <c r="G6" s="37">
        <v>468</v>
      </c>
      <c r="H6" s="37">
        <v>66</v>
      </c>
      <c r="I6" s="37">
        <v>1146</v>
      </c>
      <c r="J6" s="37">
        <v>247</v>
      </c>
      <c r="K6" s="132">
        <v>6347</v>
      </c>
    </row>
    <row r="7" spans="1:11" ht="13" x14ac:dyDescent="0.3">
      <c r="A7" s="35" t="s">
        <v>241</v>
      </c>
      <c r="B7" s="37">
        <f>'General Information - 2012'!J6</f>
        <v>112286</v>
      </c>
      <c r="C7" s="37"/>
      <c r="D7" s="37">
        <v>867</v>
      </c>
      <c r="E7" s="37">
        <v>33862</v>
      </c>
      <c r="F7" s="37">
        <v>139</v>
      </c>
      <c r="G7" s="37">
        <v>9125</v>
      </c>
      <c r="H7" s="37">
        <v>276</v>
      </c>
      <c r="I7" s="37">
        <v>2686</v>
      </c>
      <c r="J7" s="37">
        <v>1282</v>
      </c>
      <c r="K7" s="132">
        <v>45673</v>
      </c>
    </row>
    <row r="8" spans="1:11" ht="13" x14ac:dyDescent="0.3">
      <c r="A8" s="35" t="s">
        <v>242</v>
      </c>
      <c r="B8" s="37">
        <f>'General Information - 2012'!J7</f>
        <v>23026</v>
      </c>
      <c r="C8" s="37"/>
      <c r="D8" s="37">
        <v>152</v>
      </c>
      <c r="E8" s="37">
        <v>2905</v>
      </c>
      <c r="F8" s="37">
        <v>84</v>
      </c>
      <c r="G8" s="37">
        <v>1054</v>
      </c>
      <c r="H8" s="37">
        <v>50</v>
      </c>
      <c r="I8" s="37">
        <v>699</v>
      </c>
      <c r="J8" s="37">
        <v>286</v>
      </c>
      <c r="K8" s="132">
        <v>4658</v>
      </c>
    </row>
    <row r="9" spans="1:11" ht="13" x14ac:dyDescent="0.3">
      <c r="A9" s="35" t="s">
        <v>33</v>
      </c>
      <c r="B9" s="37">
        <f>'General Information - 2012'!J8</f>
        <v>31079</v>
      </c>
      <c r="C9" s="37"/>
      <c r="D9" s="37">
        <v>86</v>
      </c>
      <c r="E9" s="37">
        <v>4104</v>
      </c>
      <c r="F9" s="37">
        <v>0</v>
      </c>
      <c r="G9" s="37">
        <v>0</v>
      </c>
      <c r="H9" s="37">
        <v>59</v>
      </c>
      <c r="I9" s="37">
        <v>1907</v>
      </c>
      <c r="J9" s="37">
        <v>145</v>
      </c>
      <c r="K9" s="132">
        <v>6011</v>
      </c>
    </row>
    <row r="10" spans="1:11" ht="13" x14ac:dyDescent="0.3">
      <c r="A10" s="35" t="s">
        <v>243</v>
      </c>
      <c r="B10" s="37">
        <f>'General Information - 2012'!J9</f>
        <v>41632</v>
      </c>
      <c r="C10" s="37"/>
      <c r="D10" s="37">
        <v>25</v>
      </c>
      <c r="E10" s="37">
        <v>470</v>
      </c>
      <c r="F10" s="37">
        <v>0</v>
      </c>
      <c r="G10" s="37">
        <v>0</v>
      </c>
      <c r="H10" s="37">
        <v>3</v>
      </c>
      <c r="I10" s="37">
        <v>47</v>
      </c>
      <c r="J10" s="37">
        <v>28</v>
      </c>
      <c r="K10" s="132">
        <v>517</v>
      </c>
    </row>
    <row r="11" spans="1:11" ht="13" x14ac:dyDescent="0.3">
      <c r="A11" s="35" t="s">
        <v>244</v>
      </c>
      <c r="B11" s="37">
        <f>'General Information - 2012'!J10</f>
        <v>36281</v>
      </c>
      <c r="C11" s="37"/>
      <c r="D11" s="37">
        <v>153</v>
      </c>
      <c r="E11" s="37">
        <v>4615</v>
      </c>
      <c r="F11" s="37">
        <v>34</v>
      </c>
      <c r="G11" s="37">
        <v>408</v>
      </c>
      <c r="H11" s="37">
        <v>74</v>
      </c>
      <c r="I11" s="37">
        <v>860</v>
      </c>
      <c r="J11" s="37">
        <v>261</v>
      </c>
      <c r="K11" s="132">
        <v>5883</v>
      </c>
    </row>
    <row r="12" spans="1:11" ht="13" x14ac:dyDescent="0.3">
      <c r="A12" s="35" t="s">
        <v>35</v>
      </c>
      <c r="B12" s="37">
        <f>'General Information - 2012'!J11</f>
        <v>14076</v>
      </c>
      <c r="C12" s="37"/>
      <c r="D12" s="37">
        <v>94</v>
      </c>
      <c r="E12" s="37">
        <v>4018</v>
      </c>
      <c r="F12" s="37">
        <v>0</v>
      </c>
      <c r="G12" s="37">
        <v>0</v>
      </c>
      <c r="H12" s="37">
        <v>289</v>
      </c>
      <c r="I12" s="37">
        <v>3607</v>
      </c>
      <c r="J12" s="37">
        <v>383</v>
      </c>
      <c r="K12" s="132">
        <v>7625</v>
      </c>
    </row>
    <row r="13" spans="1:11" ht="13" x14ac:dyDescent="0.3">
      <c r="A13" s="35" t="s">
        <v>245</v>
      </c>
      <c r="B13" s="37">
        <f>'General Information - 2012'!J12</f>
        <v>122197</v>
      </c>
      <c r="C13" s="37"/>
      <c r="D13" s="37">
        <v>353</v>
      </c>
      <c r="E13" s="37">
        <v>7431</v>
      </c>
      <c r="F13" s="37">
        <v>62</v>
      </c>
      <c r="G13" s="37">
        <v>488</v>
      </c>
      <c r="H13" s="37">
        <v>56</v>
      </c>
      <c r="I13" s="37">
        <v>967</v>
      </c>
      <c r="J13" s="37">
        <v>471</v>
      </c>
      <c r="K13" s="132">
        <v>8886</v>
      </c>
    </row>
    <row r="14" spans="1:11" ht="13" x14ac:dyDescent="0.3">
      <c r="A14" s="35" t="s">
        <v>38</v>
      </c>
      <c r="B14" s="37">
        <f>'General Information - 2012'!J13</f>
        <v>194493</v>
      </c>
      <c r="C14" s="37"/>
      <c r="D14" s="37">
        <v>2534</v>
      </c>
      <c r="E14" s="37">
        <v>65955</v>
      </c>
      <c r="F14" s="37">
        <v>529</v>
      </c>
      <c r="G14" s="37">
        <v>18348</v>
      </c>
      <c r="H14" s="37">
        <v>550</v>
      </c>
      <c r="I14" s="37">
        <v>21439</v>
      </c>
      <c r="J14" s="37">
        <v>3613</v>
      </c>
      <c r="K14" s="132">
        <v>105742</v>
      </c>
    </row>
    <row r="15" spans="1:11" ht="13" x14ac:dyDescent="0.3">
      <c r="A15" s="35" t="s">
        <v>39</v>
      </c>
      <c r="B15" s="37">
        <f>'General Information - 2012'!J14</f>
        <v>10004</v>
      </c>
      <c r="C15" s="37"/>
      <c r="D15" s="37">
        <v>112</v>
      </c>
      <c r="E15" s="37">
        <v>2158</v>
      </c>
      <c r="F15" s="37">
        <v>6</v>
      </c>
      <c r="G15" s="37">
        <v>146</v>
      </c>
      <c r="H15" s="37">
        <v>0</v>
      </c>
      <c r="I15" s="37">
        <v>0</v>
      </c>
      <c r="J15" s="37">
        <v>118</v>
      </c>
      <c r="K15" s="132">
        <v>2304</v>
      </c>
    </row>
    <row r="16" spans="1:11" ht="13" x14ac:dyDescent="0.3">
      <c r="A16" s="35" t="s">
        <v>40</v>
      </c>
      <c r="B16" s="37">
        <f>'General Information - 2012'!J15</f>
        <v>6702</v>
      </c>
      <c r="C16" s="37"/>
      <c r="D16" s="37">
        <v>537</v>
      </c>
      <c r="E16" s="37">
        <v>4639</v>
      </c>
      <c r="F16" s="37">
        <v>175</v>
      </c>
      <c r="G16" s="37">
        <v>747</v>
      </c>
      <c r="H16" s="37">
        <v>558</v>
      </c>
      <c r="I16" s="37">
        <v>2766</v>
      </c>
      <c r="J16" s="37">
        <v>1270</v>
      </c>
      <c r="K16" s="132">
        <v>8152</v>
      </c>
    </row>
    <row r="17" spans="1:11" ht="13" x14ac:dyDescent="0.3">
      <c r="A17" s="35" t="s">
        <v>246</v>
      </c>
      <c r="B17" s="37">
        <f>'General Information - 2012'!J16</f>
        <v>10292</v>
      </c>
      <c r="C17" s="37"/>
      <c r="D17" s="37">
        <v>12</v>
      </c>
      <c r="E17" s="37">
        <v>354</v>
      </c>
      <c r="F17" s="37">
        <v>0</v>
      </c>
      <c r="G17" s="37">
        <v>0</v>
      </c>
      <c r="H17" s="37">
        <v>0</v>
      </c>
      <c r="I17" s="37">
        <v>0</v>
      </c>
      <c r="J17" s="37">
        <v>12</v>
      </c>
      <c r="K17" s="132">
        <v>354</v>
      </c>
    </row>
    <row r="18" spans="1:11" ht="13" x14ac:dyDescent="0.3">
      <c r="A18" s="35" t="s">
        <v>247</v>
      </c>
      <c r="B18" s="37">
        <f>'General Information - 2012'!J17</f>
        <v>16828</v>
      </c>
      <c r="C18" s="37"/>
      <c r="D18" s="37">
        <v>41</v>
      </c>
      <c r="E18" s="37">
        <v>1484</v>
      </c>
      <c r="F18" s="37">
        <v>0</v>
      </c>
      <c r="G18" s="37">
        <v>0</v>
      </c>
      <c r="H18" s="37">
        <v>0</v>
      </c>
      <c r="I18" s="37">
        <v>0</v>
      </c>
      <c r="J18" s="37">
        <v>41</v>
      </c>
      <c r="K18" s="132">
        <v>1484</v>
      </c>
    </row>
    <row r="19" spans="1:11" ht="13" x14ac:dyDescent="0.3">
      <c r="A19" s="35" t="s">
        <v>248</v>
      </c>
      <c r="B19" s="37">
        <f>'General Information - 2012'!J18</f>
        <v>20365</v>
      </c>
      <c r="C19" s="37"/>
      <c r="D19" s="37">
        <v>182</v>
      </c>
      <c r="E19" s="37">
        <v>9566</v>
      </c>
      <c r="F19" s="37">
        <v>26</v>
      </c>
      <c r="G19" s="37">
        <v>1293</v>
      </c>
      <c r="H19" s="37">
        <v>107</v>
      </c>
      <c r="I19" s="37">
        <v>2126</v>
      </c>
      <c r="J19" s="37">
        <v>315</v>
      </c>
      <c r="K19" s="132">
        <v>12985</v>
      </c>
    </row>
    <row r="20" spans="1:11" ht="13" x14ac:dyDescent="0.3">
      <c r="A20" s="35" t="s">
        <v>67</v>
      </c>
      <c r="B20" s="37">
        <f>'General Information - 2012'!J19</f>
        <v>26963</v>
      </c>
      <c r="C20" s="37"/>
      <c r="D20" s="37">
        <v>450</v>
      </c>
      <c r="E20" s="37">
        <v>19514</v>
      </c>
      <c r="F20" s="37">
        <v>98</v>
      </c>
      <c r="G20" s="37">
        <v>1343</v>
      </c>
      <c r="H20" s="37">
        <v>477</v>
      </c>
      <c r="I20" s="37">
        <v>5444</v>
      </c>
      <c r="J20" s="37">
        <v>1025</v>
      </c>
      <c r="K20" s="132">
        <v>26301</v>
      </c>
    </row>
    <row r="21" spans="1:11" ht="13" x14ac:dyDescent="0.3">
      <c r="A21" s="35" t="s">
        <v>249</v>
      </c>
      <c r="B21" s="37">
        <f>'General Information - 2012'!J20</f>
        <v>444526</v>
      </c>
      <c r="C21" s="37"/>
      <c r="D21" s="37">
        <v>2974</v>
      </c>
      <c r="E21" s="37">
        <v>121852</v>
      </c>
      <c r="F21" s="37">
        <v>967</v>
      </c>
      <c r="G21" s="37">
        <v>70455</v>
      </c>
      <c r="H21" s="37">
        <v>1566</v>
      </c>
      <c r="I21" s="37">
        <v>76633</v>
      </c>
      <c r="J21" s="37">
        <v>5507</v>
      </c>
      <c r="K21" s="132">
        <v>268940</v>
      </c>
    </row>
    <row r="22" spans="1:11" ht="13" x14ac:dyDescent="0.3">
      <c r="A22" s="35" t="s">
        <v>250</v>
      </c>
      <c r="B22" s="37">
        <f>'General Information - 2012'!J21</f>
        <v>7526</v>
      </c>
      <c r="C22" s="37"/>
      <c r="D22" s="37">
        <v>6</v>
      </c>
      <c r="E22" s="37">
        <v>885</v>
      </c>
      <c r="F22" s="37">
        <v>0</v>
      </c>
      <c r="G22" s="37">
        <v>0</v>
      </c>
      <c r="H22" s="37">
        <v>0</v>
      </c>
      <c r="I22" s="37">
        <v>0</v>
      </c>
      <c r="J22" s="37">
        <v>6</v>
      </c>
      <c r="K22" s="132">
        <v>885</v>
      </c>
    </row>
    <row r="23" spans="1:11" ht="13" x14ac:dyDescent="0.3">
      <c r="A23" s="35" t="s">
        <v>251</v>
      </c>
      <c r="B23" s="37">
        <f>'General Information - 2012'!J22</f>
        <v>33710</v>
      </c>
      <c r="C23" s="37"/>
      <c r="D23" s="37">
        <v>69</v>
      </c>
      <c r="E23" s="37">
        <v>2577</v>
      </c>
      <c r="F23" s="37">
        <v>1</v>
      </c>
      <c r="G23" s="37">
        <v>14</v>
      </c>
      <c r="H23" s="37">
        <v>11</v>
      </c>
      <c r="I23" s="37">
        <v>295</v>
      </c>
      <c r="J23" s="37">
        <v>81</v>
      </c>
      <c r="K23" s="132">
        <v>2886</v>
      </c>
    </row>
    <row r="24" spans="1:11" ht="13" x14ac:dyDescent="0.3">
      <c r="A24" s="35" t="s">
        <v>252</v>
      </c>
      <c r="B24" s="37">
        <f>'General Information - 2012'!J23</f>
        <v>20561</v>
      </c>
      <c r="C24" s="37"/>
      <c r="D24" s="37">
        <v>41</v>
      </c>
      <c r="E24" s="37">
        <v>1991</v>
      </c>
      <c r="F24" s="37">
        <v>3</v>
      </c>
      <c r="G24" s="37">
        <v>24</v>
      </c>
      <c r="H24" s="37">
        <v>18</v>
      </c>
      <c r="I24" s="37">
        <v>340</v>
      </c>
      <c r="J24" s="37">
        <v>62</v>
      </c>
      <c r="K24" s="132">
        <v>2355</v>
      </c>
    </row>
    <row r="25" spans="1:11" ht="13" x14ac:dyDescent="0.3">
      <c r="A25" s="35" t="s">
        <v>253</v>
      </c>
      <c r="B25" s="37">
        <f>'General Information - 2012'!J24</f>
        <v>22068</v>
      </c>
      <c r="C25" s="37"/>
      <c r="D25" s="37">
        <v>120</v>
      </c>
      <c r="E25" s="37">
        <v>5305</v>
      </c>
      <c r="F25" s="37">
        <v>25</v>
      </c>
      <c r="G25" s="37">
        <v>347</v>
      </c>
      <c r="H25" s="37">
        <v>82</v>
      </c>
      <c r="I25" s="37">
        <v>937</v>
      </c>
      <c r="J25" s="37">
        <v>227</v>
      </c>
      <c r="K25" s="132">
        <v>6589</v>
      </c>
    </row>
    <row r="26" spans="1:11" ht="13" x14ac:dyDescent="0.3">
      <c r="A26" s="35" t="s">
        <v>41</v>
      </c>
      <c r="B26" s="37">
        <f>'General Information - 2012'!J25</f>
        <v>73999</v>
      </c>
      <c r="C26" s="37"/>
      <c r="D26" s="37">
        <v>333</v>
      </c>
      <c r="E26" s="37">
        <v>7766</v>
      </c>
      <c r="F26" s="37">
        <v>25</v>
      </c>
      <c r="G26" s="37">
        <v>362</v>
      </c>
      <c r="H26" s="37">
        <v>191</v>
      </c>
      <c r="I26" s="37">
        <v>3187</v>
      </c>
      <c r="J26" s="37">
        <v>549</v>
      </c>
      <c r="K26" s="132">
        <v>11315</v>
      </c>
    </row>
    <row r="27" spans="1:11" ht="13" x14ac:dyDescent="0.3">
      <c r="A27" s="35" t="s">
        <v>254</v>
      </c>
      <c r="B27" s="37">
        <f>'General Information - 2012'!J26</f>
        <v>33228</v>
      </c>
      <c r="C27" s="37"/>
      <c r="D27" s="37">
        <v>431</v>
      </c>
      <c r="E27" s="37">
        <v>13101</v>
      </c>
      <c r="F27" s="37">
        <v>36</v>
      </c>
      <c r="G27" s="37">
        <v>1178</v>
      </c>
      <c r="H27" s="37">
        <v>36</v>
      </c>
      <c r="I27" s="37">
        <v>652</v>
      </c>
      <c r="J27" s="37">
        <v>503</v>
      </c>
      <c r="K27" s="132">
        <v>14931</v>
      </c>
    </row>
    <row r="28" spans="1:11" ht="13" x14ac:dyDescent="0.3">
      <c r="A28" s="35" t="s">
        <v>42</v>
      </c>
      <c r="B28" s="37">
        <f>'General Information - 2012'!J27</f>
        <v>16216</v>
      </c>
      <c r="C28" s="37"/>
      <c r="D28" s="37">
        <v>1050</v>
      </c>
      <c r="E28" s="37">
        <v>26703</v>
      </c>
      <c r="F28" s="37">
        <v>43</v>
      </c>
      <c r="G28" s="37">
        <v>566</v>
      </c>
      <c r="H28" s="37">
        <v>150</v>
      </c>
      <c r="I28" s="37">
        <v>6509</v>
      </c>
      <c r="J28" s="37">
        <v>1243</v>
      </c>
      <c r="K28" s="132">
        <v>33778</v>
      </c>
    </row>
    <row r="29" spans="1:11" ht="13" x14ac:dyDescent="0.3">
      <c r="A29" s="35" t="s">
        <v>255</v>
      </c>
      <c r="B29" s="37">
        <f>'General Information - 2012'!J28</f>
        <v>31432</v>
      </c>
      <c r="C29" s="37"/>
      <c r="D29" s="37">
        <v>228</v>
      </c>
      <c r="E29" s="37">
        <v>3283</v>
      </c>
      <c r="F29" s="37">
        <v>11</v>
      </c>
      <c r="G29" s="37">
        <v>100</v>
      </c>
      <c r="H29" s="37">
        <v>112</v>
      </c>
      <c r="I29" s="37">
        <v>1911</v>
      </c>
      <c r="J29" s="37">
        <v>351</v>
      </c>
      <c r="K29" s="132">
        <v>5294</v>
      </c>
    </row>
    <row r="30" spans="1:11" ht="13" x14ac:dyDescent="0.3">
      <c r="A30" s="35" t="s">
        <v>43</v>
      </c>
      <c r="B30" s="37">
        <f>'General Information - 2012'!J29</f>
        <v>433676</v>
      </c>
      <c r="C30" s="37"/>
      <c r="D30" s="37">
        <v>2014</v>
      </c>
      <c r="E30" s="37">
        <v>44701</v>
      </c>
      <c r="F30" s="37">
        <v>376</v>
      </c>
      <c r="G30" s="37">
        <v>4809</v>
      </c>
      <c r="H30" s="37">
        <v>559</v>
      </c>
      <c r="I30" s="37">
        <v>9416</v>
      </c>
      <c r="J30" s="37">
        <v>2949</v>
      </c>
      <c r="K30" s="132">
        <v>58926</v>
      </c>
    </row>
    <row r="31" spans="1:11" ht="13" x14ac:dyDescent="0.3">
      <c r="A31" s="35" t="s">
        <v>256</v>
      </c>
      <c r="B31" s="37">
        <f>'General Information - 2012'!J30</f>
        <v>10415</v>
      </c>
      <c r="C31" s="37"/>
      <c r="D31" s="37">
        <v>12</v>
      </c>
      <c r="E31" s="37">
        <v>265</v>
      </c>
      <c r="F31" s="37">
        <v>0</v>
      </c>
      <c r="G31" s="37">
        <v>0</v>
      </c>
      <c r="H31" s="37">
        <v>1</v>
      </c>
      <c r="I31" s="37">
        <v>48</v>
      </c>
      <c r="J31" s="37">
        <v>13</v>
      </c>
      <c r="K31" s="132">
        <v>313</v>
      </c>
    </row>
    <row r="32" spans="1:11" ht="13" x14ac:dyDescent="0.3">
      <c r="A32" s="35" t="s">
        <v>68</v>
      </c>
      <c r="B32" s="37">
        <f>'General Information - 2012'!J31</f>
        <v>1201</v>
      </c>
      <c r="C32" s="37"/>
      <c r="D32" s="37">
        <v>10</v>
      </c>
      <c r="E32" s="37">
        <v>247</v>
      </c>
      <c r="F32" s="37">
        <v>0</v>
      </c>
      <c r="G32" s="37">
        <v>0</v>
      </c>
      <c r="H32" s="37">
        <v>0</v>
      </c>
      <c r="I32" s="37">
        <v>0</v>
      </c>
      <c r="J32" s="37">
        <v>10</v>
      </c>
      <c r="K32" s="132">
        <v>247</v>
      </c>
    </row>
    <row r="33" spans="1:11" ht="13" x14ac:dyDescent="0.3">
      <c r="A33" s="35" t="s">
        <v>44</v>
      </c>
      <c r="B33" s="37">
        <f>'General Information - 2012'!J32</f>
        <v>227055</v>
      </c>
      <c r="C33" s="37"/>
      <c r="D33" s="37">
        <v>780</v>
      </c>
      <c r="E33" s="37">
        <v>22819</v>
      </c>
      <c r="F33" s="37">
        <v>119</v>
      </c>
      <c r="G33" s="37">
        <v>2007</v>
      </c>
      <c r="H33" s="37">
        <v>376</v>
      </c>
      <c r="I33" s="37">
        <v>6812</v>
      </c>
      <c r="J33" s="37">
        <v>1275</v>
      </c>
      <c r="K33" s="132">
        <v>31638</v>
      </c>
    </row>
    <row r="34" spans="1:11" ht="13" x14ac:dyDescent="0.3">
      <c r="A34" s="35" t="s">
        <v>45</v>
      </c>
      <c r="B34" s="37">
        <f>'General Information - 2012'!J33</f>
        <v>97029</v>
      </c>
      <c r="C34" s="37"/>
      <c r="D34" s="37">
        <v>2015</v>
      </c>
      <c r="E34" s="37">
        <v>47741</v>
      </c>
      <c r="F34" s="37">
        <v>530</v>
      </c>
      <c r="G34" s="37">
        <v>9290</v>
      </c>
      <c r="H34" s="37">
        <v>2263</v>
      </c>
      <c r="I34" s="37">
        <v>54450</v>
      </c>
      <c r="J34" s="37">
        <v>4808</v>
      </c>
      <c r="K34" s="132">
        <v>111481</v>
      </c>
    </row>
    <row r="35" spans="1:11" ht="13" x14ac:dyDescent="0.3">
      <c r="A35" s="35" t="s">
        <v>46</v>
      </c>
      <c r="B35" s="37">
        <f>'General Information - 2012'!J34</f>
        <v>14927</v>
      </c>
      <c r="C35" s="37"/>
      <c r="D35" s="37">
        <v>208</v>
      </c>
      <c r="E35" s="37">
        <v>5953</v>
      </c>
      <c r="F35" s="37">
        <v>0</v>
      </c>
      <c r="G35" s="37">
        <v>0</v>
      </c>
      <c r="H35" s="37">
        <v>0</v>
      </c>
      <c r="I35" s="37">
        <v>0</v>
      </c>
      <c r="J35" s="37">
        <v>208</v>
      </c>
      <c r="K35" s="132">
        <v>5953</v>
      </c>
    </row>
    <row r="36" spans="1:11" ht="13" x14ac:dyDescent="0.3">
      <c r="A36" s="35" t="s">
        <v>47</v>
      </c>
      <c r="B36" s="37">
        <f>'General Information - 2012'!J35</f>
        <v>46953</v>
      </c>
      <c r="C36" s="37"/>
      <c r="D36" s="37">
        <v>296</v>
      </c>
      <c r="E36" s="37">
        <v>8680</v>
      </c>
      <c r="F36" s="37">
        <v>50</v>
      </c>
      <c r="G36" s="37">
        <v>566</v>
      </c>
      <c r="H36" s="37">
        <v>122</v>
      </c>
      <c r="I36" s="37">
        <v>5176</v>
      </c>
      <c r="J36" s="37">
        <v>468</v>
      </c>
      <c r="K36" s="132">
        <v>14422</v>
      </c>
    </row>
    <row r="37" spans="1:11" ht="13" x14ac:dyDescent="0.3">
      <c r="A37" s="35" t="s">
        <v>257</v>
      </c>
      <c r="B37" s="37">
        <f>'General Information - 2012'!J36</f>
        <v>131942</v>
      </c>
      <c r="C37" s="37"/>
      <c r="D37" s="37">
        <v>497</v>
      </c>
      <c r="E37" s="37">
        <v>12766</v>
      </c>
      <c r="F37" s="37">
        <v>202</v>
      </c>
      <c r="G37" s="37">
        <v>2582</v>
      </c>
      <c r="H37" s="37">
        <v>452</v>
      </c>
      <c r="I37" s="37">
        <v>4504</v>
      </c>
      <c r="J37" s="37">
        <v>1151</v>
      </c>
      <c r="K37" s="132">
        <v>19852</v>
      </c>
    </row>
    <row r="38" spans="1:11" ht="13" x14ac:dyDescent="0.3">
      <c r="A38" s="35" t="s">
        <v>48</v>
      </c>
      <c r="B38" s="37">
        <f>'General Information - 2012'!J37</f>
        <v>12154</v>
      </c>
      <c r="C38" s="37"/>
      <c r="D38" s="37">
        <v>30</v>
      </c>
      <c r="E38" s="37">
        <v>1216</v>
      </c>
      <c r="F38" s="37">
        <v>4</v>
      </c>
      <c r="G38" s="37">
        <v>375</v>
      </c>
      <c r="H38" s="37">
        <v>2</v>
      </c>
      <c r="I38" s="37">
        <v>285</v>
      </c>
      <c r="J38" s="37">
        <v>36</v>
      </c>
      <c r="K38" s="132">
        <v>1876</v>
      </c>
    </row>
    <row r="39" spans="1:11" ht="13" x14ac:dyDescent="0.3">
      <c r="A39" s="35" t="s">
        <v>49</v>
      </c>
      <c r="B39" s="37">
        <f>'General Information - 2012'!J38</f>
        <v>27559</v>
      </c>
      <c r="C39" s="37"/>
      <c r="D39" s="37">
        <v>37</v>
      </c>
      <c r="E39" s="37">
        <v>1305</v>
      </c>
      <c r="F39" s="37">
        <v>0</v>
      </c>
      <c r="G39" s="37">
        <v>0</v>
      </c>
      <c r="H39" s="37">
        <v>33</v>
      </c>
      <c r="I39" s="37">
        <v>1363</v>
      </c>
      <c r="J39" s="37">
        <v>70</v>
      </c>
      <c r="K39" s="132">
        <v>2668</v>
      </c>
    </row>
    <row r="40" spans="1:11" ht="13" x14ac:dyDescent="0.3">
      <c r="A40" s="35" t="s">
        <v>50</v>
      </c>
      <c r="B40" s="37">
        <f>'General Information - 2012'!J39</f>
        <v>12303</v>
      </c>
      <c r="C40" s="37"/>
      <c r="D40" s="37">
        <v>10</v>
      </c>
      <c r="E40" s="37">
        <v>800</v>
      </c>
      <c r="F40" s="37">
        <v>0</v>
      </c>
      <c r="G40" s="37">
        <v>0</v>
      </c>
      <c r="H40" s="37">
        <v>12</v>
      </c>
      <c r="I40" s="37">
        <v>125</v>
      </c>
      <c r="J40" s="37">
        <v>22</v>
      </c>
      <c r="K40" s="132">
        <v>925</v>
      </c>
    </row>
    <row r="41" spans="1:11" ht="13" x14ac:dyDescent="0.3">
      <c r="A41" s="35" t="s">
        <v>51</v>
      </c>
      <c r="B41" s="37">
        <f>'General Information - 2012'!J40</f>
        <v>39436</v>
      </c>
      <c r="C41" s="37"/>
      <c r="D41" s="37">
        <v>74</v>
      </c>
      <c r="E41" s="37">
        <v>6208</v>
      </c>
      <c r="F41" s="37">
        <v>9</v>
      </c>
      <c r="G41" s="37">
        <v>1088</v>
      </c>
      <c r="H41" s="37">
        <v>13</v>
      </c>
      <c r="I41" s="37">
        <v>1856</v>
      </c>
      <c r="J41" s="37">
        <v>96</v>
      </c>
      <c r="K41" s="132">
        <v>9152</v>
      </c>
    </row>
    <row r="42" spans="1:11" ht="13" x14ac:dyDescent="0.3">
      <c r="A42" s="35" t="s">
        <v>258</v>
      </c>
      <c r="B42" s="37">
        <f>'General Information - 2012'!J41</f>
        <v>369250</v>
      </c>
      <c r="C42" s="37"/>
      <c r="D42" s="37">
        <v>1426</v>
      </c>
      <c r="E42" s="37">
        <v>27447</v>
      </c>
      <c r="F42" s="37">
        <v>283</v>
      </c>
      <c r="G42" s="37">
        <v>6113</v>
      </c>
      <c r="H42" s="37">
        <v>658</v>
      </c>
      <c r="I42" s="37">
        <v>17316</v>
      </c>
      <c r="J42" s="37">
        <v>2367</v>
      </c>
      <c r="K42" s="132">
        <v>50876</v>
      </c>
    </row>
    <row r="43" spans="1:11" ht="13" x14ac:dyDescent="0.3">
      <c r="A43" s="35" t="s">
        <v>259</v>
      </c>
      <c r="B43" s="37">
        <f>'General Information - 2012'!J42</f>
        <v>77005</v>
      </c>
      <c r="C43" s="37"/>
      <c r="D43" s="37">
        <v>70</v>
      </c>
      <c r="E43" s="37">
        <v>5222</v>
      </c>
      <c r="F43" s="37">
        <v>0</v>
      </c>
      <c r="G43" s="37">
        <v>0</v>
      </c>
      <c r="H43" s="37">
        <v>0</v>
      </c>
      <c r="I43" s="37">
        <v>0</v>
      </c>
      <c r="J43" s="37">
        <v>70</v>
      </c>
      <c r="K43" s="132">
        <v>5222</v>
      </c>
    </row>
    <row r="44" spans="1:11" ht="13" x14ac:dyDescent="0.3">
      <c r="A44" s="35" t="s">
        <v>69</v>
      </c>
      <c r="B44" s="37">
        <f>'General Information - 2012'!J43</f>
        <v>155363</v>
      </c>
      <c r="C44" s="37"/>
      <c r="D44" s="37">
        <v>2416</v>
      </c>
      <c r="E44" s="37">
        <v>70029</v>
      </c>
      <c r="F44" s="37">
        <v>464</v>
      </c>
      <c r="G44" s="37">
        <v>5143</v>
      </c>
      <c r="H44" s="37">
        <v>717</v>
      </c>
      <c r="I44" s="37">
        <v>11012</v>
      </c>
      <c r="J44" s="37">
        <v>3597</v>
      </c>
      <c r="K44" s="132">
        <v>86184</v>
      </c>
    </row>
    <row r="45" spans="1:11" ht="13" x14ac:dyDescent="0.3">
      <c r="A45" s="35" t="s">
        <v>260</v>
      </c>
      <c r="B45" s="37">
        <f>'General Information - 2012'!J44</f>
        <v>23921</v>
      </c>
      <c r="C45" s="37"/>
      <c r="D45" s="37">
        <v>51</v>
      </c>
      <c r="E45" s="37">
        <v>3700</v>
      </c>
      <c r="F45" s="37">
        <v>2</v>
      </c>
      <c r="G45" s="37">
        <v>42</v>
      </c>
      <c r="H45" s="37">
        <v>0</v>
      </c>
      <c r="I45" s="37">
        <v>0</v>
      </c>
      <c r="J45" s="37">
        <v>53</v>
      </c>
      <c r="K45" s="132">
        <v>3742</v>
      </c>
    </row>
    <row r="46" spans="1:11" ht="13" x14ac:dyDescent="0.3">
      <c r="A46" s="35" t="s">
        <v>52</v>
      </c>
      <c r="B46" s="37">
        <f>'General Information - 2012'!J45</f>
        <v>22726</v>
      </c>
      <c r="C46" s="37"/>
      <c r="D46" s="37">
        <v>326</v>
      </c>
      <c r="E46" s="37">
        <v>17244</v>
      </c>
      <c r="F46" s="37">
        <v>107</v>
      </c>
      <c r="G46" s="37">
        <v>3950</v>
      </c>
      <c r="H46" s="37">
        <v>325</v>
      </c>
      <c r="I46" s="37">
        <v>11460</v>
      </c>
      <c r="J46" s="37">
        <v>758</v>
      </c>
      <c r="K46" s="132">
        <v>32654</v>
      </c>
    </row>
    <row r="47" spans="1:11" ht="13" x14ac:dyDescent="0.3">
      <c r="A47" s="35" t="s">
        <v>53</v>
      </c>
      <c r="B47" s="37">
        <f>'General Information - 2012'!J46</f>
        <v>132373</v>
      </c>
      <c r="C47" s="37"/>
      <c r="D47" s="37">
        <v>604</v>
      </c>
      <c r="E47" s="37">
        <v>13833</v>
      </c>
      <c r="F47" s="37">
        <v>63</v>
      </c>
      <c r="G47" s="37">
        <v>1788</v>
      </c>
      <c r="H47" s="37">
        <v>353</v>
      </c>
      <c r="I47" s="37">
        <v>11869</v>
      </c>
      <c r="J47" s="37">
        <v>1020</v>
      </c>
      <c r="K47" s="132">
        <v>27490</v>
      </c>
    </row>
    <row r="48" spans="1:11" ht="13" x14ac:dyDescent="0.3">
      <c r="A48" s="35" t="s">
        <v>261</v>
      </c>
      <c r="B48" s="37">
        <f>'General Information - 2012'!J47</f>
        <v>8983</v>
      </c>
      <c r="C48" s="37"/>
      <c r="D48" s="37">
        <v>4</v>
      </c>
      <c r="E48" s="37">
        <v>344</v>
      </c>
      <c r="F48" s="37">
        <v>0</v>
      </c>
      <c r="G48" s="37">
        <v>0</v>
      </c>
      <c r="H48" s="37">
        <v>0</v>
      </c>
      <c r="I48" s="37">
        <v>0</v>
      </c>
      <c r="J48" s="37">
        <v>4</v>
      </c>
      <c r="K48" s="132">
        <v>344</v>
      </c>
    </row>
    <row r="49" spans="1:11" ht="13" x14ac:dyDescent="0.3">
      <c r="A49" s="35" t="s">
        <v>54</v>
      </c>
      <c r="B49" s="37">
        <f>'General Information - 2012'!J48</f>
        <v>20921</v>
      </c>
      <c r="C49" s="37"/>
      <c r="D49" s="37">
        <v>136</v>
      </c>
      <c r="E49" s="37">
        <v>2241</v>
      </c>
      <c r="F49" s="37">
        <v>54</v>
      </c>
      <c r="G49" s="37">
        <v>201</v>
      </c>
      <c r="H49" s="37">
        <v>46</v>
      </c>
      <c r="I49" s="37">
        <v>1058</v>
      </c>
      <c r="J49" s="37">
        <v>236</v>
      </c>
      <c r="K49" s="132">
        <v>3500</v>
      </c>
    </row>
    <row r="50" spans="1:11" ht="13" x14ac:dyDescent="0.3">
      <c r="A50" s="35" t="s">
        <v>262</v>
      </c>
      <c r="B50" s="37">
        <f>'General Information - 2012'!J49</f>
        <v>24325</v>
      </c>
      <c r="C50" s="37"/>
      <c r="D50" s="37">
        <v>98</v>
      </c>
      <c r="E50" s="37">
        <v>3244</v>
      </c>
      <c r="F50" s="37">
        <v>2</v>
      </c>
      <c r="G50" s="37">
        <v>28</v>
      </c>
      <c r="H50" s="37">
        <v>6</v>
      </c>
      <c r="I50" s="37">
        <v>47</v>
      </c>
      <c r="J50" s="37">
        <v>106</v>
      </c>
      <c r="K50" s="132">
        <v>3319</v>
      </c>
    </row>
    <row r="51" spans="1:11" ht="13" x14ac:dyDescent="0.3">
      <c r="A51" s="35" t="s">
        <v>263</v>
      </c>
      <c r="B51" s="37">
        <f>'General Information - 2012'!J50</f>
        <v>257093</v>
      </c>
      <c r="C51" s="37"/>
      <c r="D51" s="37">
        <v>2473</v>
      </c>
      <c r="E51" s="37">
        <v>90062</v>
      </c>
      <c r="F51" s="37">
        <v>465</v>
      </c>
      <c r="G51" s="37">
        <v>7312</v>
      </c>
      <c r="H51" s="37">
        <v>1264</v>
      </c>
      <c r="I51" s="37">
        <v>13122</v>
      </c>
      <c r="J51" s="37">
        <v>4202</v>
      </c>
      <c r="K51" s="132">
        <v>110496</v>
      </c>
    </row>
    <row r="52" spans="1:11" ht="13" x14ac:dyDescent="0.3">
      <c r="A52" s="35" t="s">
        <v>55</v>
      </c>
      <c r="B52" s="37">
        <f>'General Information - 2012'!J51</f>
        <v>4318</v>
      </c>
      <c r="C52" s="37"/>
      <c r="D52" s="37">
        <v>84</v>
      </c>
      <c r="E52" s="37">
        <v>1170</v>
      </c>
      <c r="F52" s="37">
        <v>14</v>
      </c>
      <c r="G52" s="37">
        <v>253</v>
      </c>
      <c r="H52" s="37">
        <v>14</v>
      </c>
      <c r="I52" s="37">
        <v>271</v>
      </c>
      <c r="J52" s="37">
        <v>112</v>
      </c>
      <c r="K52" s="132">
        <v>1694</v>
      </c>
    </row>
    <row r="53" spans="1:11" ht="13" x14ac:dyDescent="0.3">
      <c r="A53" s="35" t="s">
        <v>56</v>
      </c>
      <c r="B53" s="37">
        <f>'General Information - 2012'!J52</f>
        <v>41635</v>
      </c>
      <c r="C53" s="37"/>
      <c r="D53" s="37">
        <v>112</v>
      </c>
      <c r="E53" s="37">
        <v>3307</v>
      </c>
      <c r="F53" s="37">
        <v>0</v>
      </c>
      <c r="G53" s="37">
        <v>0</v>
      </c>
      <c r="H53" s="37">
        <v>0</v>
      </c>
      <c r="I53" s="37">
        <v>0</v>
      </c>
      <c r="J53" s="37">
        <v>112</v>
      </c>
      <c r="K53" s="132">
        <v>3307</v>
      </c>
    </row>
    <row r="54" spans="1:11" ht="13" x14ac:dyDescent="0.3">
      <c r="A54" s="35" t="s">
        <v>57</v>
      </c>
      <c r="B54" s="37">
        <f>'General Information - 2012'!J53</f>
        <v>52681</v>
      </c>
      <c r="C54" s="37"/>
      <c r="D54" s="37">
        <v>554</v>
      </c>
      <c r="E54" s="37">
        <v>10247</v>
      </c>
      <c r="F54" s="37">
        <v>343</v>
      </c>
      <c r="G54" s="37">
        <v>3378</v>
      </c>
      <c r="H54" s="37">
        <v>232</v>
      </c>
      <c r="I54" s="37">
        <v>2807</v>
      </c>
      <c r="J54" s="37">
        <v>1129</v>
      </c>
      <c r="K54" s="132">
        <v>16432</v>
      </c>
    </row>
    <row r="55" spans="1:11" ht="13" x14ac:dyDescent="0.3">
      <c r="A55" s="35" t="s">
        <v>264</v>
      </c>
      <c r="B55" s="37">
        <f>'General Information - 2012'!J54</f>
        <v>21722</v>
      </c>
      <c r="C55" s="37"/>
      <c r="D55" s="37">
        <v>143</v>
      </c>
      <c r="E55" s="37">
        <v>4342</v>
      </c>
      <c r="F55" s="37">
        <v>7</v>
      </c>
      <c r="G55" s="37">
        <v>109</v>
      </c>
      <c r="H55" s="37">
        <v>37</v>
      </c>
      <c r="I55" s="37">
        <v>296</v>
      </c>
      <c r="J55" s="37">
        <v>187</v>
      </c>
      <c r="K55" s="132">
        <v>4747</v>
      </c>
    </row>
    <row r="56" spans="1:11" ht="13" x14ac:dyDescent="0.3">
      <c r="A56" s="35" t="s">
        <v>58</v>
      </c>
      <c r="B56" s="37">
        <f>'General Information - 2012'!J55</f>
        <v>44758</v>
      </c>
      <c r="C56" s="37"/>
      <c r="D56" s="37">
        <v>248</v>
      </c>
      <c r="E56" s="37">
        <v>3788</v>
      </c>
      <c r="F56" s="37">
        <v>11</v>
      </c>
      <c r="G56" s="37">
        <v>58</v>
      </c>
      <c r="H56" s="37">
        <v>93</v>
      </c>
      <c r="I56" s="37">
        <v>757</v>
      </c>
      <c r="J56" s="37">
        <v>352</v>
      </c>
      <c r="K56" s="132">
        <v>4603</v>
      </c>
    </row>
    <row r="57" spans="1:11" ht="13" x14ac:dyDescent="0.3">
      <c r="A57" s="35" t="s">
        <v>59</v>
      </c>
      <c r="B57" s="37">
        <f>'General Information - 2012'!J56</f>
        <v>52726</v>
      </c>
      <c r="C57" s="37"/>
      <c r="D57" s="37">
        <v>154</v>
      </c>
      <c r="E57" s="37">
        <v>4677</v>
      </c>
      <c r="F57" s="37">
        <v>20</v>
      </c>
      <c r="G57" s="37">
        <v>174</v>
      </c>
      <c r="H57" s="37">
        <v>233</v>
      </c>
      <c r="I57" s="37">
        <v>3498</v>
      </c>
      <c r="J57" s="37">
        <v>407</v>
      </c>
      <c r="K57" s="132">
        <v>8349</v>
      </c>
    </row>
    <row r="58" spans="1:11" ht="13" x14ac:dyDescent="0.3">
      <c r="A58" s="35" t="s">
        <v>60</v>
      </c>
      <c r="B58" s="37">
        <f>'General Information - 2012'!J57</f>
        <v>53697</v>
      </c>
      <c r="C58" s="37"/>
      <c r="D58" s="37">
        <v>616</v>
      </c>
      <c r="E58" s="37">
        <v>13229</v>
      </c>
      <c r="F58" s="37">
        <v>85</v>
      </c>
      <c r="G58" s="37">
        <v>1570</v>
      </c>
      <c r="H58" s="37">
        <v>109</v>
      </c>
      <c r="I58" s="37">
        <v>2988</v>
      </c>
      <c r="J58" s="37">
        <v>810</v>
      </c>
      <c r="K58" s="132">
        <v>17787</v>
      </c>
    </row>
    <row r="59" spans="1:11" ht="13" x14ac:dyDescent="0.3">
      <c r="A59" s="35" t="s">
        <v>61</v>
      </c>
      <c r="B59" s="37">
        <f>'General Information - 2012'!J58</f>
        <v>239453</v>
      </c>
      <c r="C59" s="37"/>
      <c r="D59" s="37">
        <v>1345</v>
      </c>
      <c r="E59" s="37">
        <v>42116</v>
      </c>
      <c r="F59" s="37">
        <v>259</v>
      </c>
      <c r="G59" s="37">
        <v>2236</v>
      </c>
      <c r="H59" s="37">
        <v>653</v>
      </c>
      <c r="I59" s="37">
        <v>8015</v>
      </c>
      <c r="J59" s="37">
        <v>2257</v>
      </c>
      <c r="K59" s="132">
        <v>52367</v>
      </c>
    </row>
    <row r="60" spans="1:11" ht="13" x14ac:dyDescent="0.3">
      <c r="A60" s="35" t="s">
        <v>62</v>
      </c>
      <c r="B60" s="37">
        <f>'General Information - 2012'!J59</f>
        <v>123441</v>
      </c>
      <c r="C60" s="37"/>
      <c r="D60" s="37">
        <v>927</v>
      </c>
      <c r="E60" s="37">
        <v>19280</v>
      </c>
      <c r="F60" s="37">
        <v>292</v>
      </c>
      <c r="G60" s="37">
        <v>2261</v>
      </c>
      <c r="H60" s="37">
        <v>251</v>
      </c>
      <c r="I60" s="37">
        <v>1776</v>
      </c>
      <c r="J60" s="37">
        <v>1470</v>
      </c>
      <c r="K60" s="132">
        <v>23317</v>
      </c>
    </row>
    <row r="61" spans="1:11" ht="13" x14ac:dyDescent="0.3">
      <c r="A61" s="35" t="s">
        <v>265</v>
      </c>
      <c r="B61" s="37">
        <f>'General Information - 2012'!J60</f>
        <v>4954</v>
      </c>
      <c r="C61" s="37"/>
      <c r="D61" s="37">
        <v>5</v>
      </c>
      <c r="E61" s="37">
        <v>352</v>
      </c>
      <c r="F61" s="37">
        <v>1</v>
      </c>
      <c r="G61" s="37">
        <v>14</v>
      </c>
      <c r="H61" s="37">
        <v>9</v>
      </c>
      <c r="I61" s="37">
        <v>72</v>
      </c>
      <c r="J61" s="37">
        <v>15</v>
      </c>
      <c r="K61" s="132">
        <v>438</v>
      </c>
    </row>
    <row r="62" spans="1:11" ht="13" x14ac:dyDescent="0.3">
      <c r="A62" s="35" t="s">
        <v>266</v>
      </c>
      <c r="B62" s="37">
        <f>'General Information - 2012'!J61</f>
        <v>111893</v>
      </c>
      <c r="C62" s="37"/>
      <c r="D62" s="37">
        <v>1472</v>
      </c>
      <c r="E62" s="37">
        <v>35469</v>
      </c>
      <c r="F62" s="37">
        <v>281</v>
      </c>
      <c r="G62" s="37">
        <v>1523</v>
      </c>
      <c r="H62" s="37">
        <v>918</v>
      </c>
      <c r="I62" s="37">
        <v>8118</v>
      </c>
      <c r="J62" s="37">
        <v>2671</v>
      </c>
      <c r="K62" s="132">
        <v>45110</v>
      </c>
    </row>
    <row r="63" spans="1:11" ht="13" x14ac:dyDescent="0.3">
      <c r="A63" s="35" t="s">
        <v>63</v>
      </c>
      <c r="B63" s="37">
        <f>'General Information - 2012'!J62</f>
        <v>22419</v>
      </c>
      <c r="C63" s="37"/>
      <c r="D63" s="37">
        <v>134</v>
      </c>
      <c r="E63" s="37">
        <v>5210</v>
      </c>
      <c r="F63" s="37">
        <v>17</v>
      </c>
      <c r="G63" s="37">
        <v>396</v>
      </c>
      <c r="H63" s="37">
        <v>41</v>
      </c>
      <c r="I63" s="37">
        <v>1227</v>
      </c>
      <c r="J63" s="37">
        <v>192</v>
      </c>
      <c r="K63" s="132">
        <v>6833</v>
      </c>
    </row>
    <row r="64" spans="1:11" ht="13" x14ac:dyDescent="0.3">
      <c r="A64" s="35" t="s">
        <v>70</v>
      </c>
      <c r="B64" s="37">
        <f>'General Information - 2012'!J63</f>
        <v>58723</v>
      </c>
      <c r="C64" s="37"/>
      <c r="D64" s="37">
        <v>470</v>
      </c>
      <c r="E64" s="37">
        <v>10279</v>
      </c>
      <c r="F64" s="37">
        <v>37</v>
      </c>
      <c r="G64" s="37">
        <v>908</v>
      </c>
      <c r="H64" s="37">
        <v>56</v>
      </c>
      <c r="I64" s="37">
        <v>6167</v>
      </c>
      <c r="J64" s="37">
        <v>563</v>
      </c>
      <c r="K64" s="132">
        <v>17354</v>
      </c>
    </row>
    <row r="65" spans="1:11" ht="13" x14ac:dyDescent="0.3">
      <c r="A65" s="40" t="s">
        <v>267</v>
      </c>
      <c r="B65" s="37">
        <f>'General Information - 2012'!J64</f>
        <v>53869</v>
      </c>
      <c r="C65" s="37"/>
      <c r="D65" s="37">
        <v>53</v>
      </c>
      <c r="E65" s="37">
        <v>1046</v>
      </c>
      <c r="F65" s="37">
        <v>2</v>
      </c>
      <c r="G65" s="37">
        <v>111</v>
      </c>
      <c r="H65" s="37">
        <v>29</v>
      </c>
      <c r="I65" s="37">
        <v>791</v>
      </c>
      <c r="J65" s="37">
        <v>84</v>
      </c>
      <c r="K65" s="132">
        <v>1948</v>
      </c>
    </row>
    <row r="66" spans="1:11" ht="13" x14ac:dyDescent="0.3">
      <c r="A66" s="35" t="s">
        <v>64</v>
      </c>
      <c r="B66" s="37">
        <f>'General Information - 2012'!J65</f>
        <v>964</v>
      </c>
      <c r="C66" s="37"/>
      <c r="D66" s="37">
        <v>3</v>
      </c>
      <c r="E66" s="37">
        <v>125</v>
      </c>
      <c r="F66" s="37">
        <v>2</v>
      </c>
      <c r="G66" s="37">
        <v>20</v>
      </c>
      <c r="H66" s="37">
        <v>8</v>
      </c>
      <c r="I66" s="37">
        <v>80</v>
      </c>
      <c r="J66" s="37">
        <v>13</v>
      </c>
      <c r="K66" s="132">
        <v>225</v>
      </c>
    </row>
    <row r="67" spans="1:11" ht="13" x14ac:dyDescent="0.3">
      <c r="A67" s="35" t="s">
        <v>268</v>
      </c>
      <c r="B67" s="37">
        <f>'General Information - 2012'!J66</f>
        <v>46670</v>
      </c>
      <c r="C67" s="37"/>
      <c r="D67" s="37">
        <v>39</v>
      </c>
      <c r="E67" s="37">
        <v>2972</v>
      </c>
      <c r="F67" s="37">
        <v>4</v>
      </c>
      <c r="G67" s="37">
        <v>160</v>
      </c>
      <c r="H67" s="37">
        <v>20</v>
      </c>
      <c r="I67" s="37">
        <v>452</v>
      </c>
      <c r="J67" s="37">
        <v>63</v>
      </c>
      <c r="K67" s="132">
        <v>3584</v>
      </c>
    </row>
    <row r="68" spans="1:11" ht="13" x14ac:dyDescent="0.3">
      <c r="A68" s="35" t="s">
        <v>269</v>
      </c>
      <c r="B68" s="37">
        <f>'General Information - 2012'!J67</f>
        <v>40940</v>
      </c>
      <c r="C68" s="37"/>
      <c r="D68" s="37">
        <v>173</v>
      </c>
      <c r="E68" s="37">
        <v>6604</v>
      </c>
      <c r="F68" s="37">
        <v>29</v>
      </c>
      <c r="G68" s="37">
        <v>291</v>
      </c>
      <c r="H68" s="37">
        <v>58</v>
      </c>
      <c r="I68" s="37">
        <v>640</v>
      </c>
      <c r="J68" s="37">
        <v>260</v>
      </c>
      <c r="K68" s="132">
        <v>7535</v>
      </c>
    </row>
    <row r="69" spans="1:11" ht="13" x14ac:dyDescent="0.3">
      <c r="A69" s="35" t="s">
        <v>270</v>
      </c>
      <c r="B69" s="37">
        <f>'General Information - 2012'!J68</f>
        <v>24106</v>
      </c>
      <c r="C69" s="37"/>
      <c r="D69" s="37">
        <v>198</v>
      </c>
      <c r="E69" s="37">
        <v>10626</v>
      </c>
      <c r="F69" s="37">
        <v>0</v>
      </c>
      <c r="G69" s="37">
        <v>0</v>
      </c>
      <c r="H69" s="37">
        <v>33</v>
      </c>
      <c r="I69" s="37">
        <v>354</v>
      </c>
      <c r="J69" s="37">
        <v>231</v>
      </c>
      <c r="K69" s="132">
        <v>10980</v>
      </c>
    </row>
    <row r="70" spans="1:11" ht="13" x14ac:dyDescent="0.3">
      <c r="A70" s="35" t="s">
        <v>271</v>
      </c>
      <c r="B70" s="37">
        <f>'General Information - 2012'!J69</f>
        <v>11512</v>
      </c>
      <c r="C70" s="37"/>
      <c r="D70" s="37">
        <v>9</v>
      </c>
      <c r="E70" s="37">
        <v>887</v>
      </c>
      <c r="F70" s="37">
        <v>0</v>
      </c>
      <c r="G70" s="37">
        <v>0</v>
      </c>
      <c r="H70" s="37">
        <v>2</v>
      </c>
      <c r="I70" s="37">
        <v>50</v>
      </c>
      <c r="J70" s="37">
        <v>11</v>
      </c>
      <c r="K70" s="132">
        <v>937</v>
      </c>
    </row>
    <row r="71" spans="1:11" ht="13" x14ac:dyDescent="0.3">
      <c r="A71" s="35" t="s">
        <v>65</v>
      </c>
      <c r="B71" s="37">
        <f>'General Information - 2012'!J70</f>
        <v>15405</v>
      </c>
      <c r="C71" s="37"/>
      <c r="D71" s="37">
        <v>304</v>
      </c>
      <c r="E71" s="37">
        <v>6160</v>
      </c>
      <c r="F71" s="37">
        <v>2</v>
      </c>
      <c r="G71" s="37">
        <v>23</v>
      </c>
      <c r="H71" s="37">
        <v>39</v>
      </c>
      <c r="I71" s="37">
        <v>609</v>
      </c>
      <c r="J71" s="37">
        <v>345</v>
      </c>
      <c r="K71" s="132">
        <v>6792</v>
      </c>
    </row>
    <row r="72" spans="1:11" ht="13" x14ac:dyDescent="0.3">
      <c r="A72" s="46" t="s">
        <v>272</v>
      </c>
      <c r="B72" s="37">
        <f>'General Information - 2012'!J71</f>
        <v>15000</v>
      </c>
      <c r="C72" s="37"/>
      <c r="D72" s="37">
        <v>340</v>
      </c>
      <c r="E72" s="37">
        <v>3485</v>
      </c>
      <c r="F72" s="37">
        <v>4</v>
      </c>
      <c r="G72" s="37">
        <v>50</v>
      </c>
      <c r="H72" s="37">
        <v>0</v>
      </c>
      <c r="I72" s="37">
        <v>0</v>
      </c>
      <c r="J72" s="37">
        <v>344</v>
      </c>
      <c r="K72" s="132">
        <v>3535</v>
      </c>
    </row>
    <row r="73" spans="1:11" ht="13" x14ac:dyDescent="0.3">
      <c r="A73" s="41" t="s">
        <v>66</v>
      </c>
      <c r="B73" s="44">
        <f>SUM(B5:B72)</f>
        <v>4624437</v>
      </c>
      <c r="C73" s="44" t="s">
        <v>230</v>
      </c>
      <c r="D73" s="44">
        <f t="shared" ref="D73:K73" si="0">SUM(D5:D72)</f>
        <v>32036</v>
      </c>
      <c r="E73" s="44">
        <f t="shared" si="0"/>
        <v>928825</v>
      </c>
      <c r="F73" s="44">
        <f t="shared" si="0"/>
        <v>6475</v>
      </c>
      <c r="G73" s="44">
        <f t="shared" si="0"/>
        <v>165907</v>
      </c>
      <c r="H73" s="44">
        <f t="shared" si="0"/>
        <v>14794</v>
      </c>
      <c r="I73" s="44">
        <f t="shared" si="0"/>
        <v>324920</v>
      </c>
      <c r="J73" s="44">
        <f t="shared" si="0"/>
        <v>53305</v>
      </c>
      <c r="K73" s="146">
        <f t="shared" si="0"/>
        <v>1419652</v>
      </c>
    </row>
    <row r="74" spans="1:11" ht="13" x14ac:dyDescent="0.3">
      <c r="C74" s="29" t="s">
        <v>231</v>
      </c>
    </row>
    <row r="75" spans="1:11" x14ac:dyDescent="0.25">
      <c r="C75" s="31"/>
    </row>
  </sheetData>
  <mergeCells count="8">
    <mergeCell ref="A1:K2"/>
    <mergeCell ref="A3:A4"/>
    <mergeCell ref="B3:B4"/>
    <mergeCell ref="D3:E3"/>
    <mergeCell ref="F3:G3"/>
    <mergeCell ref="H3:I3"/>
    <mergeCell ref="J3:K3"/>
    <mergeCell ref="C3:C4"/>
  </mergeCells>
  <phoneticPr fontId="0" type="noConversion"/>
  <printOptions horizontalCentered="1" verticalCentered="1" gridLines="1"/>
  <pageMargins left="0.5" right="0.5" top="0.75" bottom="0.75" header="0.5" footer="0.5"/>
  <pageSetup orientation="landscape" r:id="rId1"/>
  <headerFooter alignWithMargins="0">
    <oddFooter>&amp;C&amp;"Garamond,Regular"&amp;P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5"/>
  <sheetViews>
    <sheetView zoomScaleNormal="100" workbookViewId="0">
      <pane xSplit="1" ySplit="4" topLeftCell="B65" activePane="bottomRight" state="frozen"/>
      <selection pane="topRight" activeCell="B1" sqref="B1"/>
      <selection pane="bottomLeft" activeCell="A5" sqref="A5"/>
      <selection pane="bottomRight" activeCell="B75" sqref="B75"/>
    </sheetView>
  </sheetViews>
  <sheetFormatPr defaultColWidth="9.1796875" defaultRowHeight="13" x14ac:dyDescent="0.3"/>
  <cols>
    <col min="1" max="1" width="29.26953125" style="29" customWidth="1"/>
    <col min="2" max="2" width="10" style="29" customWidth="1"/>
    <col min="3" max="3" width="1.81640625" bestFit="1" customWidth="1"/>
    <col min="4" max="4" width="7.7265625" style="29" customWidth="1"/>
    <col min="5" max="5" width="8.7265625" style="29" customWidth="1"/>
    <col min="6" max="6" width="7.54296875" style="29" customWidth="1"/>
    <col min="7" max="7" width="8" style="29" customWidth="1"/>
    <col min="8" max="8" width="7.26953125" style="29" customWidth="1"/>
    <col min="9" max="9" width="8.1796875" style="29" customWidth="1"/>
    <col min="10" max="10" width="8.7265625" style="29" customWidth="1"/>
    <col min="11" max="12" width="10.36328125" style="29" customWidth="1"/>
    <col min="13" max="13" width="5.26953125" style="29" customWidth="1"/>
    <col min="14" max="14" width="7.54296875" style="29" customWidth="1"/>
    <col min="15" max="15" width="8.54296875" style="130" customWidth="1"/>
    <col min="16" max="16" width="9.1796875" style="1"/>
    <col min="17" max="16384" width="9.1796875" style="29"/>
  </cols>
  <sheetData>
    <row r="1" spans="1:16" ht="15.75" customHeight="1" x14ac:dyDescent="0.3">
      <c r="A1" s="324" t="s">
        <v>123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54"/>
    </row>
    <row r="2" spans="1:16" x14ac:dyDescent="0.3">
      <c r="A2" s="326"/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55"/>
    </row>
    <row r="3" spans="1:16" s="78" customFormat="1" x14ac:dyDescent="0.3">
      <c r="A3" s="344" t="s">
        <v>23</v>
      </c>
      <c r="B3" s="360" t="s">
        <v>2</v>
      </c>
      <c r="C3" s="346"/>
      <c r="D3" s="335" t="s">
        <v>124</v>
      </c>
      <c r="E3" s="335"/>
      <c r="F3" s="335"/>
      <c r="G3" s="335"/>
      <c r="H3" s="335"/>
      <c r="I3" s="335" t="s">
        <v>125</v>
      </c>
      <c r="J3" s="335"/>
      <c r="K3" s="335"/>
      <c r="L3" s="54" t="s">
        <v>126</v>
      </c>
      <c r="M3" s="70"/>
      <c r="N3" s="335" t="s">
        <v>127</v>
      </c>
      <c r="O3" s="336"/>
      <c r="P3" s="77"/>
    </row>
    <row r="4" spans="1:16" s="80" customFormat="1" ht="39" customHeight="1" x14ac:dyDescent="0.3">
      <c r="A4" s="345"/>
      <c r="B4" s="361"/>
      <c r="C4" s="348"/>
      <c r="D4" s="64" t="s">
        <v>128</v>
      </c>
      <c r="E4" s="64" t="s">
        <v>129</v>
      </c>
      <c r="F4" s="64" t="s">
        <v>130</v>
      </c>
      <c r="G4" s="64" t="s">
        <v>131</v>
      </c>
      <c r="H4" s="64" t="s">
        <v>132</v>
      </c>
      <c r="I4" s="64" t="s">
        <v>133</v>
      </c>
      <c r="J4" s="64" t="s">
        <v>134</v>
      </c>
      <c r="K4" s="64" t="s">
        <v>135</v>
      </c>
      <c r="L4" s="64" t="s">
        <v>136</v>
      </c>
      <c r="M4" s="64" t="s">
        <v>137</v>
      </c>
      <c r="N4" s="64" t="s">
        <v>138</v>
      </c>
      <c r="O4" s="131" t="s">
        <v>139</v>
      </c>
      <c r="P4" s="79"/>
    </row>
    <row r="5" spans="1:16" x14ac:dyDescent="0.3">
      <c r="A5" s="35" t="s">
        <v>240</v>
      </c>
      <c r="B5" s="37">
        <f>'General Information - 2012'!J4</f>
        <v>61912</v>
      </c>
      <c r="C5" s="37"/>
      <c r="D5" s="37">
        <v>78257</v>
      </c>
      <c r="E5" s="37">
        <v>26635</v>
      </c>
      <c r="F5" s="37">
        <v>11340</v>
      </c>
      <c r="G5" s="37">
        <v>2396</v>
      </c>
      <c r="H5" s="37">
        <v>0</v>
      </c>
      <c r="I5" s="60">
        <v>59609</v>
      </c>
      <c r="J5" s="37">
        <v>59019</v>
      </c>
      <c r="K5" s="37">
        <v>0</v>
      </c>
      <c r="L5" s="37">
        <v>118628</v>
      </c>
      <c r="M5" s="67">
        <f>L5/B5</f>
        <v>1.9160744282207003</v>
      </c>
      <c r="N5" s="37">
        <v>274</v>
      </c>
      <c r="O5" s="132">
        <v>1517</v>
      </c>
    </row>
    <row r="6" spans="1:16" x14ac:dyDescent="0.3">
      <c r="A6" s="35" t="s">
        <v>32</v>
      </c>
      <c r="B6" s="37">
        <f>'General Information - 2012'!J5</f>
        <v>25539</v>
      </c>
      <c r="C6" s="37"/>
      <c r="D6" s="37">
        <v>39266</v>
      </c>
      <c r="E6" s="37">
        <v>33825</v>
      </c>
      <c r="F6" s="37">
        <v>12952</v>
      </c>
      <c r="G6" s="37">
        <v>7355</v>
      </c>
      <c r="H6" s="37">
        <v>381</v>
      </c>
      <c r="I6" s="60">
        <v>38210</v>
      </c>
      <c r="J6" s="37">
        <v>55569</v>
      </c>
      <c r="K6" s="37">
        <v>0</v>
      </c>
      <c r="L6" s="37">
        <v>93779</v>
      </c>
      <c r="M6" s="67">
        <f t="shared" ref="M6:M69" si="0">L6/B6</f>
        <v>3.6719918555934061</v>
      </c>
      <c r="N6" s="37">
        <v>1033</v>
      </c>
      <c r="O6" s="132">
        <v>584</v>
      </c>
    </row>
    <row r="7" spans="1:16" x14ac:dyDescent="0.3">
      <c r="A7" s="35" t="s">
        <v>241</v>
      </c>
      <c r="B7" s="37">
        <f>'General Information - 2012'!J6</f>
        <v>112286</v>
      </c>
      <c r="C7" s="37"/>
      <c r="D7" s="37">
        <v>165129</v>
      </c>
      <c r="E7" s="37">
        <v>183565</v>
      </c>
      <c r="F7" s="37">
        <v>4656</v>
      </c>
      <c r="G7" s="37">
        <v>46813</v>
      </c>
      <c r="H7" s="37">
        <v>212</v>
      </c>
      <c r="I7" s="60">
        <v>27536</v>
      </c>
      <c r="J7" s="37">
        <v>372839</v>
      </c>
      <c r="K7" s="37">
        <v>0</v>
      </c>
      <c r="L7" s="37">
        <v>400375</v>
      </c>
      <c r="M7" s="67">
        <f t="shared" si="0"/>
        <v>3.5656715886219117</v>
      </c>
      <c r="N7" s="37">
        <v>2463</v>
      </c>
      <c r="O7" s="132">
        <v>4396</v>
      </c>
    </row>
    <row r="8" spans="1:16" x14ac:dyDescent="0.3">
      <c r="A8" s="35" t="s">
        <v>242</v>
      </c>
      <c r="B8" s="37">
        <f>'General Information - 2012'!J7</f>
        <v>23026</v>
      </c>
      <c r="C8" s="37"/>
      <c r="D8" s="37">
        <v>19908</v>
      </c>
      <c r="E8" s="37">
        <v>13041</v>
      </c>
      <c r="F8" s="37">
        <v>590</v>
      </c>
      <c r="G8" s="37">
        <v>15483</v>
      </c>
      <c r="H8" s="37">
        <v>1345</v>
      </c>
      <c r="I8" s="60">
        <v>22151</v>
      </c>
      <c r="J8" s="37">
        <v>28216</v>
      </c>
      <c r="K8" s="37">
        <v>0</v>
      </c>
      <c r="L8" s="37">
        <v>50367</v>
      </c>
      <c r="M8" s="67">
        <f t="shared" si="0"/>
        <v>2.187396855728307</v>
      </c>
      <c r="N8" s="37">
        <v>903</v>
      </c>
      <c r="O8" s="132">
        <v>693</v>
      </c>
    </row>
    <row r="9" spans="1:16" x14ac:dyDescent="0.3">
      <c r="A9" s="35" t="s">
        <v>33</v>
      </c>
      <c r="B9" s="37">
        <f>'General Information - 2012'!J8</f>
        <v>31079</v>
      </c>
      <c r="C9" s="37"/>
      <c r="D9" s="37">
        <v>26940</v>
      </c>
      <c r="E9" s="37">
        <v>9247</v>
      </c>
      <c r="F9" s="37">
        <v>2271</v>
      </c>
      <c r="G9" s="37">
        <v>2549</v>
      </c>
      <c r="H9" s="37">
        <v>1449</v>
      </c>
      <c r="I9" s="60">
        <v>14672</v>
      </c>
      <c r="J9" s="37">
        <v>25175</v>
      </c>
      <c r="K9" s="37">
        <v>2609</v>
      </c>
      <c r="L9" s="37">
        <v>42456</v>
      </c>
      <c r="M9" s="67">
        <f t="shared" si="0"/>
        <v>1.366067119276682</v>
      </c>
      <c r="N9" s="37">
        <v>355</v>
      </c>
      <c r="O9" s="132">
        <v>1129</v>
      </c>
    </row>
    <row r="10" spans="1:16" x14ac:dyDescent="0.3">
      <c r="A10" s="35" t="s">
        <v>243</v>
      </c>
      <c r="B10" s="37">
        <f>'General Information - 2012'!J9</f>
        <v>41632</v>
      </c>
      <c r="C10" s="37"/>
      <c r="D10" s="37">
        <v>39474</v>
      </c>
      <c r="E10" s="37">
        <v>5992</v>
      </c>
      <c r="F10" s="37">
        <v>2756</v>
      </c>
      <c r="G10" s="37">
        <v>1960</v>
      </c>
      <c r="H10" s="37">
        <v>109</v>
      </c>
      <c r="I10" s="60">
        <v>24538</v>
      </c>
      <c r="J10" s="37">
        <v>20431</v>
      </c>
      <c r="K10" s="37">
        <v>5322</v>
      </c>
      <c r="L10" s="37">
        <v>50291</v>
      </c>
      <c r="M10" s="67">
        <f t="shared" si="0"/>
        <v>1.20798904688701</v>
      </c>
      <c r="N10" s="37">
        <v>106</v>
      </c>
      <c r="O10" s="132">
        <v>379</v>
      </c>
    </row>
    <row r="11" spans="1:16" x14ac:dyDescent="0.3">
      <c r="A11" s="35" t="s">
        <v>244</v>
      </c>
      <c r="B11" s="37">
        <f>'General Information - 2012'!J10</f>
        <v>36281</v>
      </c>
      <c r="C11" s="37"/>
      <c r="D11" s="37">
        <v>61944</v>
      </c>
      <c r="E11" s="37">
        <v>24679</v>
      </c>
      <c r="F11" s="37">
        <v>5520</v>
      </c>
      <c r="G11" s="37">
        <v>82360</v>
      </c>
      <c r="H11" s="37">
        <v>284</v>
      </c>
      <c r="I11" s="60">
        <v>142867</v>
      </c>
      <c r="J11" s="37">
        <v>31920</v>
      </c>
      <c r="K11" s="37">
        <v>0</v>
      </c>
      <c r="L11" s="37">
        <v>174787</v>
      </c>
      <c r="M11" s="67">
        <f t="shared" si="0"/>
        <v>4.8175904743529667</v>
      </c>
      <c r="N11" s="37">
        <v>1657</v>
      </c>
      <c r="O11" s="132">
        <v>482</v>
      </c>
    </row>
    <row r="12" spans="1:16" x14ac:dyDescent="0.3">
      <c r="A12" s="35" t="s">
        <v>35</v>
      </c>
      <c r="B12" s="37">
        <f>'General Information - 2012'!J11</f>
        <v>14076</v>
      </c>
      <c r="C12" s="37"/>
      <c r="D12" s="37">
        <v>44941</v>
      </c>
      <c r="E12" s="37">
        <v>21405</v>
      </c>
      <c r="F12" s="37">
        <v>16497</v>
      </c>
      <c r="G12" s="37">
        <v>28704</v>
      </c>
      <c r="H12" s="37">
        <v>2534</v>
      </c>
      <c r="I12" s="60">
        <v>58498</v>
      </c>
      <c r="J12" s="37">
        <v>55583</v>
      </c>
      <c r="K12" s="37">
        <v>0</v>
      </c>
      <c r="L12" s="37">
        <v>114081</v>
      </c>
      <c r="M12" s="67">
        <f t="shared" si="0"/>
        <v>8.10464620630861</v>
      </c>
      <c r="N12" s="37">
        <v>1173</v>
      </c>
      <c r="O12" s="132">
        <v>712</v>
      </c>
    </row>
    <row r="13" spans="1:16" x14ac:dyDescent="0.3">
      <c r="A13" s="35" t="s">
        <v>245</v>
      </c>
      <c r="B13" s="37">
        <f>'General Information - 2012'!J12</f>
        <v>122197</v>
      </c>
      <c r="C13" s="37"/>
      <c r="D13" s="37">
        <v>195043</v>
      </c>
      <c r="E13" s="37">
        <v>140060</v>
      </c>
      <c r="F13" s="37">
        <v>31514</v>
      </c>
      <c r="G13" s="37">
        <v>87334</v>
      </c>
      <c r="H13" s="37">
        <v>19364</v>
      </c>
      <c r="I13" s="60">
        <v>234353</v>
      </c>
      <c r="J13" s="37">
        <v>238962</v>
      </c>
      <c r="K13" s="37">
        <v>0</v>
      </c>
      <c r="L13" s="37">
        <v>473315</v>
      </c>
      <c r="M13" s="67">
        <f t="shared" si="0"/>
        <v>3.8733765968067955</v>
      </c>
      <c r="N13" s="37">
        <v>2354</v>
      </c>
      <c r="O13" s="132">
        <v>3686</v>
      </c>
    </row>
    <row r="14" spans="1:16" x14ac:dyDescent="0.3">
      <c r="A14" s="35" t="s">
        <v>38</v>
      </c>
      <c r="B14" s="37">
        <f>'General Information - 2012'!J13</f>
        <v>194493</v>
      </c>
      <c r="C14" s="37"/>
      <c r="D14" s="37">
        <v>323767</v>
      </c>
      <c r="E14" s="37">
        <v>190314</v>
      </c>
      <c r="F14" s="37">
        <v>37816</v>
      </c>
      <c r="G14" s="37">
        <v>463275</v>
      </c>
      <c r="H14" s="37">
        <v>97598</v>
      </c>
      <c r="I14" s="60">
        <v>494883</v>
      </c>
      <c r="J14" s="37">
        <v>617887</v>
      </c>
      <c r="K14" s="37">
        <v>0</v>
      </c>
      <c r="L14" s="37">
        <v>1112770</v>
      </c>
      <c r="M14" s="67">
        <f t="shared" si="0"/>
        <v>5.7213884304319436</v>
      </c>
      <c r="N14" s="37">
        <v>2976</v>
      </c>
      <c r="O14" s="132">
        <v>9889</v>
      </c>
    </row>
    <row r="15" spans="1:16" x14ac:dyDescent="0.3">
      <c r="A15" s="35" t="s">
        <v>39</v>
      </c>
      <c r="B15" s="37">
        <f>'General Information - 2012'!J14</f>
        <v>10004</v>
      </c>
      <c r="C15" s="37"/>
      <c r="D15" s="37">
        <v>31508</v>
      </c>
      <c r="E15" s="37">
        <v>8654</v>
      </c>
      <c r="F15" s="37">
        <v>1321</v>
      </c>
      <c r="G15" s="37">
        <v>538</v>
      </c>
      <c r="H15" s="37">
        <v>32</v>
      </c>
      <c r="I15" s="60">
        <v>42053</v>
      </c>
      <c r="J15" s="37">
        <v>0</v>
      </c>
      <c r="K15" s="37">
        <v>0</v>
      </c>
      <c r="L15" s="37">
        <v>42053</v>
      </c>
      <c r="M15" s="67">
        <f t="shared" si="0"/>
        <v>4.203618552578968</v>
      </c>
      <c r="N15" s="37">
        <v>52</v>
      </c>
      <c r="O15" s="132">
        <v>473</v>
      </c>
    </row>
    <row r="16" spans="1:16" x14ac:dyDescent="0.3">
      <c r="A16" s="35" t="s">
        <v>40</v>
      </c>
      <c r="B16" s="37">
        <f>'General Information - 2012'!J15</f>
        <v>6702</v>
      </c>
      <c r="C16" s="37"/>
      <c r="D16" s="37">
        <v>19990</v>
      </c>
      <c r="E16" s="37">
        <v>12279</v>
      </c>
      <c r="F16" s="37">
        <v>5534</v>
      </c>
      <c r="G16" s="37">
        <v>32556</v>
      </c>
      <c r="H16" s="37">
        <v>1249</v>
      </c>
      <c r="I16" s="60">
        <v>22234</v>
      </c>
      <c r="J16" s="37">
        <v>49374</v>
      </c>
      <c r="K16" s="37">
        <v>0</v>
      </c>
      <c r="L16" s="37">
        <v>71608</v>
      </c>
      <c r="M16" s="67">
        <f t="shared" si="0"/>
        <v>10.684571769621009</v>
      </c>
      <c r="N16" s="37">
        <v>2402</v>
      </c>
      <c r="O16" s="132">
        <v>1596</v>
      </c>
    </row>
    <row r="17" spans="1:15" x14ac:dyDescent="0.3">
      <c r="A17" s="35" t="s">
        <v>246</v>
      </c>
      <c r="B17" s="37">
        <f>'General Information - 2012'!J16</f>
        <v>10292</v>
      </c>
      <c r="C17" s="37"/>
      <c r="D17" s="37">
        <v>25408</v>
      </c>
      <c r="E17" s="37">
        <v>10067</v>
      </c>
      <c r="F17" s="37">
        <v>2033</v>
      </c>
      <c r="G17" s="37">
        <v>880</v>
      </c>
      <c r="H17" s="37">
        <v>1218</v>
      </c>
      <c r="I17" s="60">
        <v>14846</v>
      </c>
      <c r="J17" s="37">
        <v>15781</v>
      </c>
      <c r="K17" s="37">
        <v>8979</v>
      </c>
      <c r="L17" s="37">
        <v>39606</v>
      </c>
      <c r="M17" s="67">
        <f t="shared" si="0"/>
        <v>3.8482316362223088</v>
      </c>
      <c r="N17" s="37">
        <v>820</v>
      </c>
      <c r="O17" s="132">
        <v>147</v>
      </c>
    </row>
    <row r="18" spans="1:15" x14ac:dyDescent="0.3">
      <c r="A18" s="35" t="s">
        <v>247</v>
      </c>
      <c r="B18" s="37">
        <f>'General Information - 2012'!J17</f>
        <v>16828</v>
      </c>
      <c r="C18" s="37"/>
      <c r="D18" s="37">
        <v>25663</v>
      </c>
      <c r="E18" s="37">
        <v>16280</v>
      </c>
      <c r="F18" s="37">
        <v>2553</v>
      </c>
      <c r="G18" s="37">
        <v>10616</v>
      </c>
      <c r="H18" s="37">
        <v>1806</v>
      </c>
      <c r="I18" s="60">
        <v>36785</v>
      </c>
      <c r="J18" s="37">
        <v>8377</v>
      </c>
      <c r="K18" s="37">
        <v>11756</v>
      </c>
      <c r="L18" s="37">
        <v>56918</v>
      </c>
      <c r="M18" s="67">
        <f t="shared" si="0"/>
        <v>3.3823389588780604</v>
      </c>
      <c r="N18" s="37">
        <v>507</v>
      </c>
      <c r="O18" s="132">
        <v>521</v>
      </c>
    </row>
    <row r="19" spans="1:15" x14ac:dyDescent="0.3">
      <c r="A19" s="35" t="s">
        <v>248</v>
      </c>
      <c r="B19" s="37">
        <f>'General Information - 2012'!J18</f>
        <v>20365</v>
      </c>
      <c r="C19" s="37"/>
      <c r="D19" s="37">
        <v>48122</v>
      </c>
      <c r="E19" s="37">
        <v>31335</v>
      </c>
      <c r="F19" s="37">
        <v>14599</v>
      </c>
      <c r="G19" s="37">
        <v>6075</v>
      </c>
      <c r="H19" s="37">
        <v>1517</v>
      </c>
      <c r="I19" s="60">
        <v>19946</v>
      </c>
      <c r="J19" s="37">
        <v>23381</v>
      </c>
      <c r="K19" s="37">
        <v>58321</v>
      </c>
      <c r="L19" s="37">
        <v>101648</v>
      </c>
      <c r="M19" s="67">
        <f t="shared" si="0"/>
        <v>4.9913086177264914</v>
      </c>
      <c r="N19" s="37">
        <v>865</v>
      </c>
      <c r="O19" s="132">
        <v>376</v>
      </c>
    </row>
    <row r="20" spans="1:15" x14ac:dyDescent="0.3">
      <c r="A20" s="35" t="s">
        <v>67</v>
      </c>
      <c r="B20" s="37">
        <f>'General Information - 2012'!J19</f>
        <v>26963</v>
      </c>
      <c r="C20" s="37"/>
      <c r="D20" s="37">
        <v>92547</v>
      </c>
      <c r="E20" s="37">
        <v>40364</v>
      </c>
      <c r="F20" s="37">
        <v>2789</v>
      </c>
      <c r="G20" s="37">
        <v>85735</v>
      </c>
      <c r="H20" s="37">
        <v>3912</v>
      </c>
      <c r="I20" s="60">
        <v>55125</v>
      </c>
      <c r="J20" s="37">
        <v>170222</v>
      </c>
      <c r="K20" s="37">
        <v>0</v>
      </c>
      <c r="L20" s="37">
        <v>225347</v>
      </c>
      <c r="M20" s="67">
        <f t="shared" si="0"/>
        <v>8.3576382450024109</v>
      </c>
      <c r="N20" s="37">
        <v>580</v>
      </c>
      <c r="O20" s="132">
        <v>373</v>
      </c>
    </row>
    <row r="21" spans="1:15" x14ac:dyDescent="0.3">
      <c r="A21" s="35" t="s">
        <v>249</v>
      </c>
      <c r="B21" s="37">
        <f>'General Information - 2012'!J20</f>
        <v>444526</v>
      </c>
      <c r="C21" s="37"/>
      <c r="D21" s="37">
        <v>877491</v>
      </c>
      <c r="E21" s="37">
        <v>535230</v>
      </c>
      <c r="F21" s="37">
        <v>42414</v>
      </c>
      <c r="G21" s="37">
        <v>712690</v>
      </c>
      <c r="H21" s="37">
        <v>160340</v>
      </c>
      <c r="I21" s="60">
        <v>841269</v>
      </c>
      <c r="J21" s="37">
        <v>1457329</v>
      </c>
      <c r="K21" s="37">
        <v>29567</v>
      </c>
      <c r="L21" s="37">
        <v>2328165</v>
      </c>
      <c r="M21" s="67">
        <f t="shared" si="0"/>
        <v>5.2374101852310098</v>
      </c>
      <c r="N21" s="37">
        <v>10637</v>
      </c>
      <c r="O21" s="132">
        <v>5309</v>
      </c>
    </row>
    <row r="22" spans="1:15" x14ac:dyDescent="0.3">
      <c r="A22" s="35" t="s">
        <v>250</v>
      </c>
      <c r="B22" s="37">
        <f>'General Information - 2012'!J21</f>
        <v>7526</v>
      </c>
      <c r="C22" s="37"/>
      <c r="D22" s="37">
        <v>17619</v>
      </c>
      <c r="E22" s="37">
        <v>17624</v>
      </c>
      <c r="F22" s="37">
        <v>1183</v>
      </c>
      <c r="G22" s="37">
        <v>3720</v>
      </c>
      <c r="H22" s="37">
        <v>152</v>
      </c>
      <c r="I22" s="60">
        <v>23618</v>
      </c>
      <c r="J22" s="37">
        <v>0</v>
      </c>
      <c r="K22" s="37">
        <v>16680</v>
      </c>
      <c r="L22" s="37">
        <v>40298</v>
      </c>
      <c r="M22" s="67">
        <f t="shared" si="0"/>
        <v>5.3545043847993625</v>
      </c>
      <c r="N22" s="37">
        <v>584</v>
      </c>
      <c r="O22" s="132">
        <v>164</v>
      </c>
    </row>
    <row r="23" spans="1:15" x14ac:dyDescent="0.3">
      <c r="A23" s="35" t="s">
        <v>251</v>
      </c>
      <c r="B23" s="37">
        <f>'General Information - 2012'!J22</f>
        <v>33710</v>
      </c>
      <c r="C23" s="37"/>
      <c r="D23" s="37">
        <v>40782</v>
      </c>
      <c r="E23" s="37">
        <v>20308</v>
      </c>
      <c r="F23" s="37">
        <v>694</v>
      </c>
      <c r="G23" s="37">
        <v>8090</v>
      </c>
      <c r="H23" s="37">
        <v>5021</v>
      </c>
      <c r="I23" s="60">
        <v>37611</v>
      </c>
      <c r="J23" s="37">
        <v>37284</v>
      </c>
      <c r="K23" s="37">
        <v>0</v>
      </c>
      <c r="L23" s="37">
        <v>74895</v>
      </c>
      <c r="M23" s="67">
        <f t="shared" si="0"/>
        <v>2.2217442895283299</v>
      </c>
      <c r="N23" s="37">
        <v>1843</v>
      </c>
      <c r="O23" s="132">
        <v>2122</v>
      </c>
    </row>
    <row r="24" spans="1:15" x14ac:dyDescent="0.3">
      <c r="A24" s="35" t="s">
        <v>252</v>
      </c>
      <c r="B24" s="37">
        <f>'General Information - 2012'!J23</f>
        <v>20561</v>
      </c>
      <c r="C24" s="37"/>
      <c r="D24" s="37">
        <v>32040</v>
      </c>
      <c r="E24" s="37">
        <v>13813</v>
      </c>
      <c r="F24" s="37">
        <v>751</v>
      </c>
      <c r="G24" s="37">
        <v>6810</v>
      </c>
      <c r="H24" s="37">
        <v>1266</v>
      </c>
      <c r="I24" s="60">
        <v>50094</v>
      </c>
      <c r="J24" s="37">
        <v>4586</v>
      </c>
      <c r="K24" s="37">
        <v>0</v>
      </c>
      <c r="L24" s="37">
        <v>54680</v>
      </c>
      <c r="M24" s="67">
        <f t="shared" si="0"/>
        <v>2.6594037254997325</v>
      </c>
      <c r="N24" s="37">
        <v>917</v>
      </c>
      <c r="O24" s="132">
        <v>707</v>
      </c>
    </row>
    <row r="25" spans="1:15" x14ac:dyDescent="0.3">
      <c r="A25" s="35" t="s">
        <v>253</v>
      </c>
      <c r="B25" s="37">
        <f>'General Information - 2012'!J24</f>
        <v>22068</v>
      </c>
      <c r="C25" s="37"/>
      <c r="D25" s="37">
        <v>155852</v>
      </c>
      <c r="E25" s="37">
        <v>85725</v>
      </c>
      <c r="F25" s="37">
        <v>9707</v>
      </c>
      <c r="G25" s="37">
        <v>72690</v>
      </c>
      <c r="H25" s="37">
        <v>13589</v>
      </c>
      <c r="I25" s="60">
        <v>253116</v>
      </c>
      <c r="J25" s="37">
        <v>84447</v>
      </c>
      <c r="K25" s="37">
        <v>0</v>
      </c>
      <c r="L25" s="37">
        <v>337563</v>
      </c>
      <c r="M25" s="67">
        <f t="shared" si="0"/>
        <v>15.296492659053834</v>
      </c>
      <c r="N25" s="37">
        <v>1466</v>
      </c>
      <c r="O25" s="132">
        <v>4666</v>
      </c>
    </row>
    <row r="26" spans="1:15" x14ac:dyDescent="0.3">
      <c r="A26" s="35" t="s">
        <v>41</v>
      </c>
      <c r="B26" s="37">
        <f>'General Information - 2012'!J25</f>
        <v>73999</v>
      </c>
      <c r="C26" s="37"/>
      <c r="D26" s="37">
        <v>88812</v>
      </c>
      <c r="E26" s="37">
        <v>58316</v>
      </c>
      <c r="F26" s="37">
        <v>4498</v>
      </c>
      <c r="G26" s="37">
        <v>26818</v>
      </c>
      <c r="H26" s="37">
        <v>5739</v>
      </c>
      <c r="I26" s="60">
        <v>85597</v>
      </c>
      <c r="J26" s="37">
        <v>98586</v>
      </c>
      <c r="K26" s="37">
        <v>0</v>
      </c>
      <c r="L26" s="37">
        <v>184183</v>
      </c>
      <c r="M26" s="67">
        <f t="shared" si="0"/>
        <v>2.4889930945012773</v>
      </c>
      <c r="N26" s="37">
        <v>612</v>
      </c>
      <c r="O26" s="132">
        <v>3427</v>
      </c>
    </row>
    <row r="27" spans="1:15" x14ac:dyDescent="0.3">
      <c r="A27" s="35" t="s">
        <v>254</v>
      </c>
      <c r="B27" s="37">
        <f>'General Information - 2012'!J26</f>
        <v>33228</v>
      </c>
      <c r="C27" s="37"/>
      <c r="D27" s="37">
        <v>45261</v>
      </c>
      <c r="E27" s="37">
        <v>16941</v>
      </c>
      <c r="F27" s="37">
        <v>17442</v>
      </c>
      <c r="G27" s="37">
        <v>19211</v>
      </c>
      <c r="H27" s="37">
        <v>258</v>
      </c>
      <c r="I27" s="60">
        <v>60988</v>
      </c>
      <c r="J27" s="37">
        <v>38125</v>
      </c>
      <c r="K27" s="37">
        <v>0</v>
      </c>
      <c r="L27" s="37">
        <v>99113</v>
      </c>
      <c r="M27" s="67">
        <f t="shared" si="0"/>
        <v>2.9828156976044302</v>
      </c>
      <c r="N27" s="37">
        <v>2789</v>
      </c>
      <c r="O27" s="132">
        <v>1355</v>
      </c>
    </row>
    <row r="28" spans="1:15" x14ac:dyDescent="0.3">
      <c r="A28" s="35" t="s">
        <v>42</v>
      </c>
      <c r="B28" s="37">
        <f>'General Information - 2012'!J27</f>
        <v>16216</v>
      </c>
      <c r="C28" s="37"/>
      <c r="D28" s="37">
        <v>82420</v>
      </c>
      <c r="E28" s="37">
        <v>89478</v>
      </c>
      <c r="F28" s="37">
        <v>11325</v>
      </c>
      <c r="G28" s="37">
        <v>44866</v>
      </c>
      <c r="H28" s="37">
        <v>7685</v>
      </c>
      <c r="I28" s="60">
        <v>177928</v>
      </c>
      <c r="J28" s="37">
        <v>0</v>
      </c>
      <c r="K28" s="37">
        <v>57846</v>
      </c>
      <c r="L28" s="37">
        <v>235774</v>
      </c>
      <c r="M28" s="67">
        <f t="shared" si="0"/>
        <v>14.539590527873704</v>
      </c>
      <c r="N28" s="37">
        <v>2033</v>
      </c>
      <c r="O28" s="132">
        <v>1290</v>
      </c>
    </row>
    <row r="29" spans="1:15" x14ac:dyDescent="0.3">
      <c r="A29" s="35" t="s">
        <v>255</v>
      </c>
      <c r="B29" s="37">
        <f>'General Information - 2012'!J28</f>
        <v>31432</v>
      </c>
      <c r="C29" s="37"/>
      <c r="D29" s="37">
        <v>35776</v>
      </c>
      <c r="E29" s="37">
        <v>22282</v>
      </c>
      <c r="F29" s="37">
        <v>2536</v>
      </c>
      <c r="G29" s="37">
        <v>7857</v>
      </c>
      <c r="H29" s="37">
        <v>12821</v>
      </c>
      <c r="I29" s="60">
        <v>37903</v>
      </c>
      <c r="J29" s="37">
        <v>33738</v>
      </c>
      <c r="K29" s="37">
        <v>9631</v>
      </c>
      <c r="L29" s="37">
        <v>81272</v>
      </c>
      <c r="M29" s="67">
        <f t="shared" si="0"/>
        <v>2.5856452023415626</v>
      </c>
      <c r="N29" s="37">
        <v>105</v>
      </c>
      <c r="O29" s="132">
        <v>4328</v>
      </c>
    </row>
    <row r="30" spans="1:15" x14ac:dyDescent="0.3">
      <c r="A30" s="35" t="s">
        <v>43</v>
      </c>
      <c r="B30" s="37">
        <f>'General Information - 2012'!J29</f>
        <v>433676</v>
      </c>
      <c r="C30" s="37"/>
      <c r="D30" s="37">
        <v>564417</v>
      </c>
      <c r="E30" s="37">
        <v>414484</v>
      </c>
      <c r="F30" s="37">
        <v>33632</v>
      </c>
      <c r="G30" s="37">
        <v>796375</v>
      </c>
      <c r="H30" s="37">
        <v>53922</v>
      </c>
      <c r="I30" s="60">
        <v>722906</v>
      </c>
      <c r="J30" s="37">
        <v>1139924</v>
      </c>
      <c r="K30" s="37">
        <v>0</v>
      </c>
      <c r="L30" s="37">
        <v>1862830</v>
      </c>
      <c r="M30" s="67">
        <f t="shared" si="0"/>
        <v>4.2954417583633866</v>
      </c>
      <c r="N30" s="37">
        <v>1749</v>
      </c>
      <c r="O30" s="132">
        <v>1486</v>
      </c>
    </row>
    <row r="31" spans="1:15" x14ac:dyDescent="0.3">
      <c r="A31" s="35" t="s">
        <v>256</v>
      </c>
      <c r="B31" s="37">
        <f>'General Information - 2012'!J30</f>
        <v>10415</v>
      </c>
      <c r="C31" s="37"/>
      <c r="D31" s="37">
        <v>27903</v>
      </c>
      <c r="E31" s="37">
        <v>7621</v>
      </c>
      <c r="F31" s="37">
        <v>2479</v>
      </c>
      <c r="G31" s="37">
        <v>3761</v>
      </c>
      <c r="H31" s="37">
        <v>271</v>
      </c>
      <c r="I31" s="60">
        <v>42035</v>
      </c>
      <c r="J31" s="37">
        <v>0</v>
      </c>
      <c r="K31" s="37">
        <v>0</v>
      </c>
      <c r="L31" s="37">
        <v>42035</v>
      </c>
      <c r="M31" s="67">
        <f t="shared" si="0"/>
        <v>4.0360057609217472</v>
      </c>
      <c r="N31" s="37">
        <v>895</v>
      </c>
      <c r="O31" s="132">
        <v>214</v>
      </c>
    </row>
    <row r="32" spans="1:15" x14ac:dyDescent="0.3">
      <c r="A32" s="35" t="s">
        <v>68</v>
      </c>
      <c r="B32" s="37">
        <f>'General Information - 2012'!J31</f>
        <v>1201</v>
      </c>
      <c r="C32" s="37"/>
      <c r="D32" s="37">
        <v>4523</v>
      </c>
      <c r="E32" s="37">
        <v>1563</v>
      </c>
      <c r="F32" s="37">
        <v>0</v>
      </c>
      <c r="G32" s="37">
        <v>1722</v>
      </c>
      <c r="H32" s="37">
        <v>0</v>
      </c>
      <c r="I32" s="60">
        <v>7808</v>
      </c>
      <c r="J32" s="37">
        <v>0</v>
      </c>
      <c r="K32" s="37">
        <v>0</v>
      </c>
      <c r="L32" s="37">
        <v>7808</v>
      </c>
      <c r="M32" s="67">
        <f t="shared" si="0"/>
        <v>6.5012489592006659</v>
      </c>
      <c r="N32" s="37">
        <v>618</v>
      </c>
      <c r="O32" s="132">
        <v>1339</v>
      </c>
    </row>
    <row r="33" spans="1:15" x14ac:dyDescent="0.3">
      <c r="A33" s="35" t="s">
        <v>44</v>
      </c>
      <c r="B33" s="37">
        <f>'General Information - 2012'!J32</f>
        <v>227055</v>
      </c>
      <c r="C33" s="37"/>
      <c r="D33" s="37">
        <v>504571</v>
      </c>
      <c r="E33" s="37">
        <v>454760</v>
      </c>
      <c r="F33" s="37">
        <v>14542</v>
      </c>
      <c r="G33" s="37">
        <v>847283</v>
      </c>
      <c r="H33" s="37">
        <v>89847</v>
      </c>
      <c r="I33" s="60">
        <v>287424</v>
      </c>
      <c r="J33" s="37">
        <v>1623579</v>
      </c>
      <c r="K33" s="37">
        <v>0</v>
      </c>
      <c r="L33" s="37">
        <v>1911003</v>
      </c>
      <c r="M33" s="67">
        <f t="shared" si="0"/>
        <v>8.4164761841844484</v>
      </c>
      <c r="N33" s="37">
        <v>3616</v>
      </c>
      <c r="O33" s="132">
        <v>3744</v>
      </c>
    </row>
    <row r="34" spans="1:15" x14ac:dyDescent="0.3">
      <c r="A34" s="35" t="s">
        <v>45</v>
      </c>
      <c r="B34" s="37">
        <f>'General Information - 2012'!J33</f>
        <v>97029</v>
      </c>
      <c r="C34" s="37"/>
      <c r="D34" s="37">
        <v>113064</v>
      </c>
      <c r="E34" s="37">
        <v>94171</v>
      </c>
      <c r="F34" s="37">
        <v>10302</v>
      </c>
      <c r="G34" s="37">
        <v>144671</v>
      </c>
      <c r="H34" s="37">
        <v>7264</v>
      </c>
      <c r="I34" s="60">
        <v>119842</v>
      </c>
      <c r="J34" s="37">
        <v>249630</v>
      </c>
      <c r="K34" s="37">
        <v>0</v>
      </c>
      <c r="L34" s="37">
        <v>369472</v>
      </c>
      <c r="M34" s="67">
        <f t="shared" si="0"/>
        <v>3.8078512609632171</v>
      </c>
      <c r="N34" s="37">
        <v>3813</v>
      </c>
      <c r="O34" s="132">
        <v>909</v>
      </c>
    </row>
    <row r="35" spans="1:15" x14ac:dyDescent="0.3">
      <c r="A35" s="35" t="s">
        <v>46</v>
      </c>
      <c r="B35" s="37">
        <f>'General Information - 2012'!J34</f>
        <v>14927</v>
      </c>
      <c r="C35" s="37"/>
      <c r="D35" s="37">
        <v>38442</v>
      </c>
      <c r="E35" s="37">
        <v>8322</v>
      </c>
      <c r="F35" s="37">
        <v>3688</v>
      </c>
      <c r="G35" s="37">
        <v>6845</v>
      </c>
      <c r="H35" s="37">
        <v>40</v>
      </c>
      <c r="I35" s="60">
        <v>38826</v>
      </c>
      <c r="J35" s="37">
        <v>13721</v>
      </c>
      <c r="K35" s="37">
        <v>4790</v>
      </c>
      <c r="L35" s="37">
        <v>57337</v>
      </c>
      <c r="M35" s="67">
        <f t="shared" si="0"/>
        <v>3.8411603135258257</v>
      </c>
      <c r="N35" s="37">
        <v>1254</v>
      </c>
      <c r="O35" s="132">
        <v>1819</v>
      </c>
    </row>
    <row r="36" spans="1:15" x14ac:dyDescent="0.3">
      <c r="A36" s="35" t="s">
        <v>47</v>
      </c>
      <c r="B36" s="37">
        <f>'General Information - 2012'!J35</f>
        <v>46953</v>
      </c>
      <c r="C36" s="37"/>
      <c r="D36" s="37">
        <v>378873</v>
      </c>
      <c r="E36" s="37">
        <v>95363</v>
      </c>
      <c r="F36" s="37">
        <v>12927</v>
      </c>
      <c r="G36" s="37">
        <v>230180</v>
      </c>
      <c r="H36" s="37">
        <v>1335</v>
      </c>
      <c r="I36" s="60">
        <v>718678</v>
      </c>
      <c r="J36" s="37">
        <v>0</v>
      </c>
      <c r="K36" s="37">
        <v>0</v>
      </c>
      <c r="L36" s="37">
        <v>718678</v>
      </c>
      <c r="M36" s="67">
        <f t="shared" si="0"/>
        <v>15.306327604199945</v>
      </c>
      <c r="N36" s="37">
        <v>2110</v>
      </c>
      <c r="O36" s="132">
        <v>1184</v>
      </c>
    </row>
    <row r="37" spans="1:15" x14ac:dyDescent="0.3">
      <c r="A37" s="35" t="s">
        <v>257</v>
      </c>
      <c r="B37" s="37">
        <f>'General Information - 2012'!J36</f>
        <v>131942</v>
      </c>
      <c r="C37" s="37"/>
      <c r="D37" s="37">
        <v>225694</v>
      </c>
      <c r="E37" s="37">
        <v>144783</v>
      </c>
      <c r="F37" s="37">
        <v>5054</v>
      </c>
      <c r="G37" s="37">
        <v>71764</v>
      </c>
      <c r="H37" s="37">
        <v>4828</v>
      </c>
      <c r="I37" s="60">
        <v>57559</v>
      </c>
      <c r="J37" s="37">
        <v>394564</v>
      </c>
      <c r="K37" s="37">
        <v>0</v>
      </c>
      <c r="L37" s="37">
        <v>452123</v>
      </c>
      <c r="M37" s="67">
        <f t="shared" si="0"/>
        <v>3.4266799048066576</v>
      </c>
      <c r="N37" s="37">
        <v>2071</v>
      </c>
      <c r="O37" s="132">
        <v>4419</v>
      </c>
    </row>
    <row r="38" spans="1:15" x14ac:dyDescent="0.3">
      <c r="A38" s="35" t="s">
        <v>48</v>
      </c>
      <c r="B38" s="37">
        <f>'General Information - 2012'!J37</f>
        <v>12154</v>
      </c>
      <c r="C38" s="37"/>
      <c r="D38" s="37">
        <v>3164</v>
      </c>
      <c r="E38" s="37">
        <v>1673</v>
      </c>
      <c r="F38" s="37">
        <v>505</v>
      </c>
      <c r="G38" s="37">
        <v>608</v>
      </c>
      <c r="H38" s="37">
        <v>12</v>
      </c>
      <c r="I38" s="60">
        <v>5962</v>
      </c>
      <c r="J38" s="37">
        <v>0</v>
      </c>
      <c r="K38" s="37">
        <v>0</v>
      </c>
      <c r="L38" s="37">
        <v>5962</v>
      </c>
      <c r="M38" s="67">
        <f t="shared" si="0"/>
        <v>0.49053809445450058</v>
      </c>
      <c r="N38" s="37">
        <v>322</v>
      </c>
      <c r="O38" s="132">
        <v>380</v>
      </c>
    </row>
    <row r="39" spans="1:15" x14ac:dyDescent="0.3">
      <c r="A39" s="35" t="s">
        <v>49</v>
      </c>
      <c r="B39" s="37">
        <f>'General Information - 2012'!J38</f>
        <v>27559</v>
      </c>
      <c r="C39" s="37"/>
      <c r="D39" s="37">
        <v>37045</v>
      </c>
      <c r="E39" s="37">
        <v>12296</v>
      </c>
      <c r="F39" s="37">
        <v>7647</v>
      </c>
      <c r="G39" s="37">
        <v>14137</v>
      </c>
      <c r="H39" s="37">
        <v>1814</v>
      </c>
      <c r="I39" s="60">
        <v>64842</v>
      </c>
      <c r="J39" s="37">
        <v>8097</v>
      </c>
      <c r="K39" s="37">
        <v>0</v>
      </c>
      <c r="L39" s="37">
        <v>72939</v>
      </c>
      <c r="M39" s="67">
        <f t="shared" si="0"/>
        <v>2.6466490075837297</v>
      </c>
      <c r="N39" s="37">
        <v>791</v>
      </c>
      <c r="O39" s="132">
        <v>1205</v>
      </c>
    </row>
    <row r="40" spans="1:15" x14ac:dyDescent="0.3">
      <c r="A40" s="35" t="s">
        <v>50</v>
      </c>
      <c r="B40" s="37">
        <f>'General Information - 2012'!J39</f>
        <v>12303</v>
      </c>
      <c r="C40" s="37"/>
      <c r="D40" s="37">
        <v>15845</v>
      </c>
      <c r="E40" s="37">
        <v>4460</v>
      </c>
      <c r="F40" s="37">
        <v>542</v>
      </c>
      <c r="G40" s="37">
        <v>190</v>
      </c>
      <c r="H40" s="37">
        <v>226</v>
      </c>
      <c r="I40" s="60">
        <v>21263</v>
      </c>
      <c r="J40" s="37">
        <v>0</v>
      </c>
      <c r="K40" s="37">
        <v>0</v>
      </c>
      <c r="L40" s="37">
        <v>21263</v>
      </c>
      <c r="M40" s="67">
        <f t="shared" si="0"/>
        <v>1.7282776558562951</v>
      </c>
      <c r="N40" s="37">
        <v>324</v>
      </c>
      <c r="O40" s="132">
        <v>622</v>
      </c>
    </row>
    <row r="41" spans="1:15" x14ac:dyDescent="0.3">
      <c r="A41" s="35" t="s">
        <v>51</v>
      </c>
      <c r="B41" s="37">
        <f>'General Information - 2012'!J40</f>
        <v>39436</v>
      </c>
      <c r="C41" s="37"/>
      <c r="D41" s="37">
        <v>59819</v>
      </c>
      <c r="E41" s="37">
        <v>34424</v>
      </c>
      <c r="F41" s="37">
        <v>5033</v>
      </c>
      <c r="G41" s="37">
        <v>31033</v>
      </c>
      <c r="H41" s="37">
        <v>405</v>
      </c>
      <c r="I41" s="60">
        <v>108616</v>
      </c>
      <c r="J41" s="37">
        <v>0</v>
      </c>
      <c r="K41" s="37">
        <v>22098</v>
      </c>
      <c r="L41" s="37">
        <v>130714</v>
      </c>
      <c r="M41" s="67">
        <f t="shared" si="0"/>
        <v>3.314585657774622</v>
      </c>
      <c r="N41" s="37">
        <v>1842</v>
      </c>
      <c r="O41" s="132">
        <v>2648</v>
      </c>
    </row>
    <row r="42" spans="1:15" x14ac:dyDescent="0.3">
      <c r="A42" s="35" t="s">
        <v>258</v>
      </c>
      <c r="B42" s="37">
        <f>'General Information - 2012'!J41</f>
        <v>369250</v>
      </c>
      <c r="C42" s="37"/>
      <c r="D42" s="37">
        <v>314034</v>
      </c>
      <c r="E42" s="37">
        <v>217488</v>
      </c>
      <c r="F42" s="37">
        <v>839</v>
      </c>
      <c r="G42" s="37">
        <v>573253</v>
      </c>
      <c r="H42" s="37">
        <v>7991</v>
      </c>
      <c r="I42" s="60">
        <v>277611</v>
      </c>
      <c r="J42" s="37">
        <v>835994</v>
      </c>
      <c r="K42" s="37">
        <v>0</v>
      </c>
      <c r="L42" s="37">
        <v>1113605</v>
      </c>
      <c r="M42" s="67">
        <f t="shared" si="0"/>
        <v>3.0158564658090725</v>
      </c>
      <c r="N42" s="37">
        <v>7106</v>
      </c>
      <c r="O42" s="132">
        <v>1987</v>
      </c>
    </row>
    <row r="43" spans="1:15" x14ac:dyDescent="0.3">
      <c r="A43" s="35" t="s">
        <v>259</v>
      </c>
      <c r="B43" s="37">
        <f>'General Information - 2012'!J42</f>
        <v>77005</v>
      </c>
      <c r="C43" s="37"/>
      <c r="D43" s="37">
        <v>39744</v>
      </c>
      <c r="E43" s="37">
        <v>9685</v>
      </c>
      <c r="F43" s="37">
        <v>2110</v>
      </c>
      <c r="G43" s="37">
        <v>5949</v>
      </c>
      <c r="H43" s="37">
        <v>110</v>
      </c>
      <c r="I43" s="60">
        <v>35403</v>
      </c>
      <c r="J43" s="37">
        <v>22195</v>
      </c>
      <c r="K43" s="37">
        <v>0</v>
      </c>
      <c r="L43" s="37">
        <v>57598</v>
      </c>
      <c r="M43" s="67">
        <f t="shared" si="0"/>
        <v>0.74797740406467117</v>
      </c>
      <c r="N43" s="37">
        <v>1182</v>
      </c>
      <c r="O43" s="132">
        <v>2100</v>
      </c>
    </row>
    <row r="44" spans="1:15" x14ac:dyDescent="0.3">
      <c r="A44" s="35" t="s">
        <v>69</v>
      </c>
      <c r="B44" s="37">
        <f>'General Information - 2012'!J43</f>
        <v>155363</v>
      </c>
      <c r="C44" s="37"/>
      <c r="D44" s="37">
        <v>294506</v>
      </c>
      <c r="E44" s="37">
        <v>192928</v>
      </c>
      <c r="F44" s="37">
        <v>13026</v>
      </c>
      <c r="G44" s="37">
        <v>458761</v>
      </c>
      <c r="H44" s="37">
        <v>159</v>
      </c>
      <c r="I44" s="60">
        <v>226137</v>
      </c>
      <c r="J44" s="37">
        <v>667004</v>
      </c>
      <c r="K44" s="37">
        <v>66239</v>
      </c>
      <c r="L44" s="37">
        <v>959380</v>
      </c>
      <c r="M44" s="67">
        <f t="shared" si="0"/>
        <v>6.1750867323622742</v>
      </c>
      <c r="N44" s="37">
        <v>3513</v>
      </c>
      <c r="O44" s="132">
        <v>3621</v>
      </c>
    </row>
    <row r="45" spans="1:15" x14ac:dyDescent="0.3">
      <c r="A45" s="35" t="s">
        <v>260</v>
      </c>
      <c r="B45" s="37">
        <f>'General Information - 2012'!J44</f>
        <v>23921</v>
      </c>
      <c r="C45" s="37"/>
      <c r="D45" s="37">
        <v>15735</v>
      </c>
      <c r="E45" s="37">
        <v>14201</v>
      </c>
      <c r="F45" s="37">
        <v>4808</v>
      </c>
      <c r="G45" s="37">
        <v>12590</v>
      </c>
      <c r="H45" s="37">
        <v>285</v>
      </c>
      <c r="I45" s="60">
        <v>23819</v>
      </c>
      <c r="J45" s="37">
        <v>22300</v>
      </c>
      <c r="K45" s="37">
        <v>1500</v>
      </c>
      <c r="L45" s="37">
        <v>47619</v>
      </c>
      <c r="M45" s="67">
        <f t="shared" si="0"/>
        <v>1.9906776472555494</v>
      </c>
      <c r="N45" s="37">
        <v>1174</v>
      </c>
      <c r="O45" s="132">
        <v>998</v>
      </c>
    </row>
    <row r="46" spans="1:15" x14ac:dyDescent="0.3">
      <c r="A46" s="35" t="s">
        <v>52</v>
      </c>
      <c r="B46" s="37">
        <f>'General Information - 2012'!J45</f>
        <v>22726</v>
      </c>
      <c r="C46" s="37"/>
      <c r="D46" s="37">
        <v>69067</v>
      </c>
      <c r="E46" s="37">
        <v>78109</v>
      </c>
      <c r="F46" s="37">
        <v>5884</v>
      </c>
      <c r="G46" s="37">
        <v>23923</v>
      </c>
      <c r="H46" s="37">
        <v>5158</v>
      </c>
      <c r="I46" s="60">
        <v>99975</v>
      </c>
      <c r="J46" s="37">
        <v>82166</v>
      </c>
      <c r="K46" s="37">
        <v>0</v>
      </c>
      <c r="L46" s="37">
        <v>182141</v>
      </c>
      <c r="M46" s="67">
        <f t="shared" si="0"/>
        <v>8.0146528205579504</v>
      </c>
      <c r="N46" s="37">
        <v>346</v>
      </c>
      <c r="O46" s="132">
        <v>956</v>
      </c>
    </row>
    <row r="47" spans="1:15" x14ac:dyDescent="0.3">
      <c r="A47" s="35" t="s">
        <v>53</v>
      </c>
      <c r="B47" s="37">
        <f>'General Information - 2012'!J46</f>
        <v>132373</v>
      </c>
      <c r="C47" s="37"/>
      <c r="D47" s="37">
        <v>323755</v>
      </c>
      <c r="E47" s="37">
        <v>227596</v>
      </c>
      <c r="F47" s="37">
        <v>17597</v>
      </c>
      <c r="G47" s="37">
        <v>141778</v>
      </c>
      <c r="H47" s="37">
        <v>0</v>
      </c>
      <c r="I47" s="60">
        <v>102802</v>
      </c>
      <c r="J47" s="37">
        <v>492518</v>
      </c>
      <c r="K47" s="37">
        <v>115406</v>
      </c>
      <c r="L47" s="37">
        <v>710726</v>
      </c>
      <c r="M47" s="67">
        <f t="shared" si="0"/>
        <v>5.3691160584107029</v>
      </c>
      <c r="N47" s="37">
        <v>4987</v>
      </c>
      <c r="O47" s="132">
        <v>12134</v>
      </c>
    </row>
    <row r="48" spans="1:15" x14ac:dyDescent="0.3">
      <c r="A48" s="35" t="s">
        <v>261</v>
      </c>
      <c r="B48" s="37">
        <f>'General Information - 2012'!J47</f>
        <v>8983</v>
      </c>
      <c r="C48" s="37"/>
      <c r="D48" s="37">
        <v>40739</v>
      </c>
      <c r="E48" s="37">
        <v>16923</v>
      </c>
      <c r="F48" s="37">
        <v>20368</v>
      </c>
      <c r="G48" s="37">
        <v>10695</v>
      </c>
      <c r="H48" s="37">
        <v>434</v>
      </c>
      <c r="I48" s="60">
        <v>89159</v>
      </c>
      <c r="J48" s="37">
        <v>0</v>
      </c>
      <c r="K48" s="37">
        <v>0</v>
      </c>
      <c r="L48" s="37">
        <v>89159</v>
      </c>
      <c r="M48" s="67">
        <f t="shared" si="0"/>
        <v>9.9253033507736834</v>
      </c>
      <c r="N48" s="37">
        <v>618</v>
      </c>
      <c r="O48" s="132">
        <v>302</v>
      </c>
    </row>
    <row r="49" spans="1:15" x14ac:dyDescent="0.3">
      <c r="A49" s="35" t="s">
        <v>54</v>
      </c>
      <c r="B49" s="37">
        <f>'General Information - 2012'!J48</f>
        <v>20921</v>
      </c>
      <c r="C49" s="37"/>
      <c r="D49" s="37">
        <v>39852</v>
      </c>
      <c r="E49" s="37">
        <v>26223</v>
      </c>
      <c r="F49" s="37">
        <v>982</v>
      </c>
      <c r="G49" s="37">
        <v>2508</v>
      </c>
      <c r="H49" s="37">
        <v>9</v>
      </c>
      <c r="I49" s="60">
        <v>39299</v>
      </c>
      <c r="J49" s="37">
        <v>30275</v>
      </c>
      <c r="K49" s="37">
        <v>0</v>
      </c>
      <c r="L49" s="37">
        <v>69574</v>
      </c>
      <c r="M49" s="67">
        <f t="shared" si="0"/>
        <v>3.3255580517183692</v>
      </c>
      <c r="N49" s="37">
        <v>322</v>
      </c>
      <c r="O49" s="132">
        <v>423</v>
      </c>
    </row>
    <row r="50" spans="1:15" x14ac:dyDescent="0.3">
      <c r="A50" s="35" t="s">
        <v>262</v>
      </c>
      <c r="B50" s="37">
        <f>'General Information - 2012'!J49</f>
        <v>24325</v>
      </c>
      <c r="C50" s="37"/>
      <c r="D50" s="37">
        <v>35586</v>
      </c>
      <c r="E50" s="37">
        <v>17553</v>
      </c>
      <c r="F50" s="37">
        <v>3175</v>
      </c>
      <c r="G50" s="37">
        <v>21154</v>
      </c>
      <c r="H50" s="37">
        <v>76</v>
      </c>
      <c r="I50" s="60">
        <v>62612</v>
      </c>
      <c r="J50" s="37">
        <v>14932</v>
      </c>
      <c r="K50" s="37">
        <v>0</v>
      </c>
      <c r="L50" s="37">
        <v>77544</v>
      </c>
      <c r="M50" s="67">
        <f t="shared" si="0"/>
        <v>3.187831449126413</v>
      </c>
      <c r="N50" s="37">
        <v>253</v>
      </c>
      <c r="O50" s="132">
        <v>98</v>
      </c>
    </row>
    <row r="51" spans="1:15" x14ac:dyDescent="0.3">
      <c r="A51" s="35" t="s">
        <v>263</v>
      </c>
      <c r="B51" s="37">
        <f>'General Information - 2012'!J50</f>
        <v>257093</v>
      </c>
      <c r="C51" s="37"/>
      <c r="D51" s="37">
        <v>389817</v>
      </c>
      <c r="E51" s="37">
        <v>263568</v>
      </c>
      <c r="F51" s="37">
        <v>6652</v>
      </c>
      <c r="G51" s="37">
        <v>525327</v>
      </c>
      <c r="H51" s="37">
        <v>46354</v>
      </c>
      <c r="I51" s="60">
        <v>154195</v>
      </c>
      <c r="J51" s="37">
        <v>1049544</v>
      </c>
      <c r="K51" s="37">
        <v>27979</v>
      </c>
      <c r="L51" s="37">
        <v>1231718</v>
      </c>
      <c r="M51" s="67">
        <f t="shared" si="0"/>
        <v>4.7909433551282996</v>
      </c>
      <c r="N51" s="37">
        <v>3257</v>
      </c>
      <c r="O51" s="132">
        <v>4079</v>
      </c>
    </row>
    <row r="52" spans="1:15" x14ac:dyDescent="0.3">
      <c r="A52" s="35" t="s">
        <v>55</v>
      </c>
      <c r="B52" s="37">
        <f>'General Information - 2012'!J51</f>
        <v>4318</v>
      </c>
      <c r="C52" s="37"/>
      <c r="D52" s="37">
        <v>10439</v>
      </c>
      <c r="E52" s="37">
        <v>1780</v>
      </c>
      <c r="F52" s="37">
        <v>6</v>
      </c>
      <c r="G52" s="37">
        <v>2263</v>
      </c>
      <c r="H52" s="37">
        <v>136</v>
      </c>
      <c r="I52" s="60">
        <v>14624</v>
      </c>
      <c r="J52" s="37">
        <v>0</v>
      </c>
      <c r="K52" s="37">
        <v>0</v>
      </c>
      <c r="L52" s="37">
        <v>14624</v>
      </c>
      <c r="M52" s="67">
        <f t="shared" si="0"/>
        <v>3.3867531264474295</v>
      </c>
      <c r="N52" s="37">
        <v>521</v>
      </c>
      <c r="O52" s="132">
        <v>136</v>
      </c>
    </row>
    <row r="53" spans="1:15" x14ac:dyDescent="0.3">
      <c r="A53" s="35" t="s">
        <v>56</v>
      </c>
      <c r="B53" s="37">
        <f>'General Information - 2012'!J52</f>
        <v>41635</v>
      </c>
      <c r="C53" s="37"/>
      <c r="D53" s="37">
        <v>12451</v>
      </c>
      <c r="E53" s="37">
        <v>12366</v>
      </c>
      <c r="F53" s="37">
        <v>38</v>
      </c>
      <c r="G53" s="37">
        <v>24396</v>
      </c>
      <c r="H53" s="37">
        <v>673</v>
      </c>
      <c r="I53" s="60">
        <v>49850</v>
      </c>
      <c r="J53" s="37">
        <v>0</v>
      </c>
      <c r="K53" s="37">
        <v>74</v>
      </c>
      <c r="L53" s="37">
        <v>49924</v>
      </c>
      <c r="M53" s="67">
        <f t="shared" si="0"/>
        <v>1.1990873063528282</v>
      </c>
      <c r="N53" s="37">
        <v>255</v>
      </c>
      <c r="O53" s="132">
        <v>46</v>
      </c>
    </row>
    <row r="54" spans="1:15" x14ac:dyDescent="0.3">
      <c r="A54" s="35" t="s">
        <v>57</v>
      </c>
      <c r="B54" s="37">
        <f>'General Information - 2012'!J53</f>
        <v>52681</v>
      </c>
      <c r="C54" s="37"/>
      <c r="D54" s="37">
        <v>110345</v>
      </c>
      <c r="E54" s="37">
        <v>82855</v>
      </c>
      <c r="F54" s="37">
        <v>7132</v>
      </c>
      <c r="G54" s="37">
        <v>19396</v>
      </c>
      <c r="H54" s="37">
        <v>618</v>
      </c>
      <c r="I54" s="60">
        <v>84350</v>
      </c>
      <c r="J54" s="37">
        <v>103209</v>
      </c>
      <c r="K54" s="37">
        <v>32787</v>
      </c>
      <c r="L54" s="37">
        <v>220346</v>
      </c>
      <c r="M54" s="67">
        <f t="shared" si="0"/>
        <v>4.1826464949412498</v>
      </c>
      <c r="N54" s="37">
        <v>2036</v>
      </c>
      <c r="O54" s="132">
        <v>1730</v>
      </c>
    </row>
    <row r="55" spans="1:15" x14ac:dyDescent="0.3">
      <c r="A55" s="35" t="s">
        <v>264</v>
      </c>
      <c r="B55" s="37">
        <f>'General Information - 2012'!J54</f>
        <v>21722</v>
      </c>
      <c r="C55" s="37"/>
      <c r="D55" s="37">
        <v>25174</v>
      </c>
      <c r="E55" s="37">
        <v>19379</v>
      </c>
      <c r="F55" s="37">
        <v>2148</v>
      </c>
      <c r="G55" s="37">
        <v>1415</v>
      </c>
      <c r="H55" s="37">
        <v>2065</v>
      </c>
      <c r="I55" s="60">
        <v>32452</v>
      </c>
      <c r="J55" s="37">
        <v>17729</v>
      </c>
      <c r="K55" s="37">
        <v>0</v>
      </c>
      <c r="L55" s="37">
        <v>50181</v>
      </c>
      <c r="M55" s="67">
        <f t="shared" si="0"/>
        <v>2.3101463953595434</v>
      </c>
      <c r="N55" s="37">
        <v>2567</v>
      </c>
      <c r="O55" s="132">
        <v>990</v>
      </c>
    </row>
    <row r="56" spans="1:15" x14ac:dyDescent="0.3">
      <c r="A56" s="35" t="s">
        <v>58</v>
      </c>
      <c r="B56" s="37">
        <f>'General Information - 2012'!J55</f>
        <v>44758</v>
      </c>
      <c r="C56" s="37"/>
      <c r="D56" s="37">
        <v>61619</v>
      </c>
      <c r="E56" s="37">
        <v>32695</v>
      </c>
      <c r="F56" s="37">
        <v>3781</v>
      </c>
      <c r="G56" s="37">
        <v>36318</v>
      </c>
      <c r="H56" s="37">
        <v>504</v>
      </c>
      <c r="I56" s="60">
        <v>102544</v>
      </c>
      <c r="J56" s="37">
        <v>32373</v>
      </c>
      <c r="K56" s="37">
        <v>0</v>
      </c>
      <c r="L56" s="37">
        <v>134917</v>
      </c>
      <c r="M56" s="67">
        <f t="shared" si="0"/>
        <v>3.0143661468340857</v>
      </c>
      <c r="N56" s="37">
        <v>3737</v>
      </c>
      <c r="O56" s="132">
        <v>956</v>
      </c>
    </row>
    <row r="57" spans="1:15" x14ac:dyDescent="0.3">
      <c r="A57" s="35" t="s">
        <v>59</v>
      </c>
      <c r="B57" s="37">
        <f>'General Information - 2012'!J56</f>
        <v>52726</v>
      </c>
      <c r="C57" s="37"/>
      <c r="D57" s="37">
        <v>55084</v>
      </c>
      <c r="E57" s="37">
        <v>25944</v>
      </c>
      <c r="F57" s="37">
        <v>15236</v>
      </c>
      <c r="G57" s="37">
        <v>33723</v>
      </c>
      <c r="H57" s="37">
        <v>4728</v>
      </c>
      <c r="I57" s="60">
        <v>65194</v>
      </c>
      <c r="J57" s="37">
        <v>69521</v>
      </c>
      <c r="K57" s="37">
        <v>0</v>
      </c>
      <c r="L57" s="37">
        <v>134715</v>
      </c>
      <c r="M57" s="67">
        <f t="shared" si="0"/>
        <v>2.5550013276182528</v>
      </c>
      <c r="N57" s="37">
        <v>2948</v>
      </c>
      <c r="O57" s="132">
        <v>1734</v>
      </c>
    </row>
    <row r="58" spans="1:15" x14ac:dyDescent="0.3">
      <c r="A58" s="35" t="s">
        <v>60</v>
      </c>
      <c r="B58" s="37">
        <f>'General Information - 2012'!J57</f>
        <v>53697</v>
      </c>
      <c r="C58" s="37"/>
      <c r="D58" s="37">
        <v>64188</v>
      </c>
      <c r="E58" s="37">
        <v>47633</v>
      </c>
      <c r="F58" s="37">
        <v>3999</v>
      </c>
      <c r="G58" s="37">
        <v>43946</v>
      </c>
      <c r="H58" s="37">
        <v>8475</v>
      </c>
      <c r="I58" s="60">
        <v>26464</v>
      </c>
      <c r="J58" s="37">
        <v>141777</v>
      </c>
      <c r="K58" s="37">
        <v>0</v>
      </c>
      <c r="L58" s="37">
        <v>168241</v>
      </c>
      <c r="M58" s="67">
        <f t="shared" si="0"/>
        <v>3.1331545523958506</v>
      </c>
      <c r="N58" s="37">
        <v>2635</v>
      </c>
      <c r="O58" s="132">
        <v>1602</v>
      </c>
    </row>
    <row r="59" spans="1:15" x14ac:dyDescent="0.3">
      <c r="A59" s="35" t="s">
        <v>61</v>
      </c>
      <c r="B59" s="37">
        <f>'General Information - 2012'!J58</f>
        <v>239453</v>
      </c>
      <c r="C59" s="37"/>
      <c r="D59" s="37">
        <v>355435</v>
      </c>
      <c r="E59" s="37">
        <v>305910</v>
      </c>
      <c r="F59" s="37">
        <v>19583</v>
      </c>
      <c r="G59" s="37">
        <v>423107</v>
      </c>
      <c r="H59" s="37">
        <v>169295</v>
      </c>
      <c r="I59" s="60">
        <v>382358</v>
      </c>
      <c r="J59" s="37">
        <v>890972</v>
      </c>
      <c r="K59" s="37">
        <v>0</v>
      </c>
      <c r="L59" s="37">
        <v>1273330</v>
      </c>
      <c r="M59" s="67">
        <f t="shared" si="0"/>
        <v>5.3176615035100836</v>
      </c>
      <c r="N59" s="37">
        <v>2528</v>
      </c>
      <c r="O59" s="132">
        <v>1575</v>
      </c>
    </row>
    <row r="60" spans="1:15" x14ac:dyDescent="0.3">
      <c r="A60" s="35" t="s">
        <v>62</v>
      </c>
      <c r="B60" s="37">
        <f>'General Information - 2012'!J59</f>
        <v>123441</v>
      </c>
      <c r="C60" s="37"/>
      <c r="D60" s="37">
        <v>160734</v>
      </c>
      <c r="E60" s="37">
        <v>105993</v>
      </c>
      <c r="F60" s="37">
        <v>26993</v>
      </c>
      <c r="G60" s="37">
        <v>73806</v>
      </c>
      <c r="H60" s="37">
        <v>9839</v>
      </c>
      <c r="I60" s="60">
        <v>71577</v>
      </c>
      <c r="J60" s="37">
        <v>305788</v>
      </c>
      <c r="K60" s="37">
        <v>0</v>
      </c>
      <c r="L60" s="37">
        <v>377365</v>
      </c>
      <c r="M60" s="67">
        <f t="shared" si="0"/>
        <v>3.0570474963747865</v>
      </c>
      <c r="N60" s="37">
        <v>225</v>
      </c>
      <c r="O60" s="132">
        <v>491</v>
      </c>
    </row>
    <row r="61" spans="1:15" x14ac:dyDescent="0.3">
      <c r="A61" s="35" t="s">
        <v>265</v>
      </c>
      <c r="B61" s="37">
        <f>'General Information - 2012'!J60</f>
        <v>4954</v>
      </c>
      <c r="C61" s="37"/>
      <c r="D61" s="37">
        <v>16625</v>
      </c>
      <c r="E61" s="37">
        <v>3254</v>
      </c>
      <c r="F61" s="37">
        <v>782</v>
      </c>
      <c r="G61" s="37">
        <v>230</v>
      </c>
      <c r="H61" s="37">
        <v>0</v>
      </c>
      <c r="I61" s="60">
        <v>16609</v>
      </c>
      <c r="J61" s="37">
        <v>0</v>
      </c>
      <c r="K61" s="37">
        <v>4282</v>
      </c>
      <c r="L61" s="37">
        <v>20891</v>
      </c>
      <c r="M61" s="67">
        <f t="shared" si="0"/>
        <v>4.2169963665724666</v>
      </c>
      <c r="N61" s="37">
        <v>1927</v>
      </c>
      <c r="O61" s="132">
        <v>116</v>
      </c>
    </row>
    <row r="62" spans="1:15" x14ac:dyDescent="0.3">
      <c r="A62" s="35" t="s">
        <v>266</v>
      </c>
      <c r="B62" s="37">
        <f>'General Information - 2012'!J61</f>
        <v>111893</v>
      </c>
      <c r="C62" s="37"/>
      <c r="D62" s="37">
        <v>114833</v>
      </c>
      <c r="E62" s="37">
        <v>164749</v>
      </c>
      <c r="F62" s="37">
        <v>18619</v>
      </c>
      <c r="G62" s="37">
        <v>89689</v>
      </c>
      <c r="H62" s="37">
        <v>48992</v>
      </c>
      <c r="I62" s="60">
        <v>197844</v>
      </c>
      <c r="J62" s="37">
        <v>239038</v>
      </c>
      <c r="K62" s="37">
        <v>0</v>
      </c>
      <c r="L62" s="37">
        <v>436882</v>
      </c>
      <c r="M62" s="67">
        <f t="shared" si="0"/>
        <v>3.9044622988033209</v>
      </c>
      <c r="N62" s="37">
        <v>2499</v>
      </c>
      <c r="O62" s="132">
        <v>2815</v>
      </c>
    </row>
    <row r="63" spans="1:15" x14ac:dyDescent="0.3">
      <c r="A63" s="35" t="s">
        <v>63</v>
      </c>
      <c r="B63" s="37">
        <f>'General Information - 2012'!J62</f>
        <v>22419</v>
      </c>
      <c r="C63" s="37"/>
      <c r="D63" s="37">
        <v>20773</v>
      </c>
      <c r="E63" s="37">
        <v>30103</v>
      </c>
      <c r="F63" s="37">
        <v>620</v>
      </c>
      <c r="G63" s="37">
        <v>6430</v>
      </c>
      <c r="H63" s="37">
        <v>0</v>
      </c>
      <c r="I63" s="60">
        <v>37581</v>
      </c>
      <c r="J63" s="37">
        <v>0</v>
      </c>
      <c r="K63" s="37">
        <v>20345</v>
      </c>
      <c r="L63" s="37">
        <v>57926</v>
      </c>
      <c r="M63" s="67">
        <f t="shared" si="0"/>
        <v>2.5837905348142201</v>
      </c>
      <c r="N63" s="37">
        <v>219</v>
      </c>
      <c r="O63" s="132">
        <v>94</v>
      </c>
    </row>
    <row r="64" spans="1:15" x14ac:dyDescent="0.3">
      <c r="A64" s="35" t="s">
        <v>70</v>
      </c>
      <c r="B64" s="37">
        <f>'General Information - 2012'!J63</f>
        <v>58723</v>
      </c>
      <c r="C64" s="37"/>
      <c r="D64" s="37">
        <v>77580</v>
      </c>
      <c r="E64" s="37">
        <v>51349</v>
      </c>
      <c r="F64" s="37">
        <v>3108</v>
      </c>
      <c r="G64" s="37">
        <v>27054</v>
      </c>
      <c r="H64" s="37">
        <v>4085</v>
      </c>
      <c r="I64" s="60">
        <v>73434</v>
      </c>
      <c r="J64" s="37">
        <v>78321</v>
      </c>
      <c r="K64" s="37">
        <v>11421</v>
      </c>
      <c r="L64" s="37">
        <v>163176</v>
      </c>
      <c r="M64" s="67">
        <f t="shared" si="0"/>
        <v>2.7787408681436574</v>
      </c>
      <c r="N64" s="37">
        <v>1291</v>
      </c>
      <c r="O64" s="132">
        <v>2990</v>
      </c>
    </row>
    <row r="65" spans="1:16" x14ac:dyDescent="0.3">
      <c r="A65" s="40" t="s">
        <v>267</v>
      </c>
      <c r="B65" s="37">
        <f>'General Information - 2012'!J64</f>
        <v>53869</v>
      </c>
      <c r="C65" s="37"/>
      <c r="D65" s="37">
        <v>58322</v>
      </c>
      <c r="E65" s="37">
        <v>29709</v>
      </c>
      <c r="F65" s="37">
        <v>2495</v>
      </c>
      <c r="G65" s="37">
        <v>40341</v>
      </c>
      <c r="H65" s="37">
        <v>90</v>
      </c>
      <c r="I65" s="60">
        <v>108328</v>
      </c>
      <c r="J65" s="37">
        <v>7453</v>
      </c>
      <c r="K65" s="37">
        <v>15176</v>
      </c>
      <c r="L65" s="37">
        <v>130957</v>
      </c>
      <c r="M65" s="67">
        <f t="shared" si="0"/>
        <v>2.4310271213499415</v>
      </c>
      <c r="N65" s="37">
        <v>892</v>
      </c>
      <c r="O65" s="132">
        <v>618</v>
      </c>
    </row>
    <row r="66" spans="1:16" x14ac:dyDescent="0.3">
      <c r="A66" s="35" t="s">
        <v>64</v>
      </c>
      <c r="B66" s="37">
        <f>'General Information - 2012'!J65</f>
        <v>964</v>
      </c>
      <c r="C66" s="37"/>
      <c r="D66" s="37">
        <v>600</v>
      </c>
      <c r="E66" s="37">
        <v>350</v>
      </c>
      <c r="F66" s="37">
        <v>0</v>
      </c>
      <c r="G66" s="37">
        <v>0</v>
      </c>
      <c r="H66" s="37">
        <v>110</v>
      </c>
      <c r="I66" s="60">
        <v>1060</v>
      </c>
      <c r="J66" s="37">
        <v>0</v>
      </c>
      <c r="K66" s="37">
        <v>0</v>
      </c>
      <c r="L66" s="37">
        <v>1060</v>
      </c>
      <c r="M66" s="67">
        <f t="shared" si="0"/>
        <v>1.099585062240664</v>
      </c>
      <c r="N66" s="37">
        <v>45</v>
      </c>
      <c r="O66" s="132">
        <v>65</v>
      </c>
    </row>
    <row r="67" spans="1:16" x14ac:dyDescent="0.3">
      <c r="A67" s="35" t="s">
        <v>268</v>
      </c>
      <c r="B67" s="37">
        <f>'General Information - 2012'!J66</f>
        <v>46670</v>
      </c>
      <c r="C67" s="37"/>
      <c r="D67" s="37">
        <v>30848</v>
      </c>
      <c r="E67" s="37">
        <v>13193</v>
      </c>
      <c r="F67" s="37">
        <v>419</v>
      </c>
      <c r="G67" s="37">
        <v>4353</v>
      </c>
      <c r="H67" s="37">
        <v>352</v>
      </c>
      <c r="I67" s="60">
        <v>621</v>
      </c>
      <c r="J67" s="37">
        <v>48544</v>
      </c>
      <c r="K67" s="37">
        <v>0</v>
      </c>
      <c r="L67" s="37">
        <v>49165</v>
      </c>
      <c r="M67" s="67">
        <f t="shared" si="0"/>
        <v>1.0534604671094923</v>
      </c>
      <c r="N67" s="37">
        <v>520</v>
      </c>
      <c r="O67" s="132">
        <v>869</v>
      </c>
    </row>
    <row r="68" spans="1:16" x14ac:dyDescent="0.3">
      <c r="A68" s="35" t="s">
        <v>269</v>
      </c>
      <c r="B68" s="37">
        <f>'General Information - 2012'!J67</f>
        <v>40940</v>
      </c>
      <c r="C68" s="37"/>
      <c r="D68" s="37">
        <v>123842</v>
      </c>
      <c r="E68" s="37">
        <v>49752</v>
      </c>
      <c r="F68" s="37">
        <v>11099</v>
      </c>
      <c r="G68" s="37">
        <v>160430</v>
      </c>
      <c r="H68" s="37">
        <v>356</v>
      </c>
      <c r="I68" s="60">
        <v>204569</v>
      </c>
      <c r="J68" s="37">
        <v>140910</v>
      </c>
      <c r="K68" s="37">
        <v>0</v>
      </c>
      <c r="L68" s="37">
        <v>345479</v>
      </c>
      <c r="M68" s="67">
        <f t="shared" si="0"/>
        <v>8.4386663409868099</v>
      </c>
      <c r="N68" s="37">
        <v>2348</v>
      </c>
      <c r="O68" s="132">
        <v>3984</v>
      </c>
    </row>
    <row r="69" spans="1:16" x14ac:dyDescent="0.3">
      <c r="A69" s="35" t="s">
        <v>270</v>
      </c>
      <c r="B69" s="37">
        <f>'General Information - 2012'!J68</f>
        <v>24106</v>
      </c>
      <c r="C69" s="37"/>
      <c r="D69" s="37">
        <v>23997</v>
      </c>
      <c r="E69" s="37">
        <v>53966</v>
      </c>
      <c r="F69" s="37">
        <v>1437</v>
      </c>
      <c r="G69" s="37">
        <v>10249</v>
      </c>
      <c r="H69" s="37">
        <v>2147</v>
      </c>
      <c r="I69" s="60">
        <v>51637</v>
      </c>
      <c r="J69" s="37">
        <v>0</v>
      </c>
      <c r="K69" s="37">
        <v>2171</v>
      </c>
      <c r="L69" s="37">
        <v>91796</v>
      </c>
      <c r="M69" s="67">
        <f t="shared" si="0"/>
        <v>3.8080146021737327</v>
      </c>
      <c r="N69" s="37">
        <v>1560</v>
      </c>
      <c r="O69" s="132">
        <v>494</v>
      </c>
    </row>
    <row r="70" spans="1:16" x14ac:dyDescent="0.3">
      <c r="A70" s="35" t="s">
        <v>271</v>
      </c>
      <c r="B70" s="37">
        <f>'General Information - 2012'!J69</f>
        <v>11512</v>
      </c>
      <c r="C70" s="37"/>
      <c r="D70" s="37">
        <v>23656</v>
      </c>
      <c r="E70" s="37">
        <v>16017</v>
      </c>
      <c r="F70" s="37">
        <v>1888</v>
      </c>
      <c r="G70" s="37">
        <v>2889</v>
      </c>
      <c r="H70" s="37">
        <v>6317</v>
      </c>
      <c r="I70" s="60">
        <v>39872</v>
      </c>
      <c r="J70" s="37">
        <v>0</v>
      </c>
      <c r="K70" s="37">
        <v>10895</v>
      </c>
      <c r="L70" s="37">
        <v>50767</v>
      </c>
      <c r="M70" s="67">
        <f t="shared" ref="M70:M73" si="1">L70/B70</f>
        <v>4.4099200833912438</v>
      </c>
      <c r="N70" s="37">
        <v>250</v>
      </c>
      <c r="O70" s="132">
        <v>1033</v>
      </c>
    </row>
    <row r="71" spans="1:16" x14ac:dyDescent="0.3">
      <c r="A71" s="35" t="s">
        <v>65</v>
      </c>
      <c r="B71" s="37">
        <f>'General Information - 2012'!J70</f>
        <v>15405</v>
      </c>
      <c r="C71" s="37"/>
      <c r="D71" s="37">
        <v>11580</v>
      </c>
      <c r="E71" s="37">
        <v>9784</v>
      </c>
      <c r="F71" s="37">
        <v>1874</v>
      </c>
      <c r="G71" s="37">
        <v>4385</v>
      </c>
      <c r="H71" s="37">
        <v>1748</v>
      </c>
      <c r="I71" s="60">
        <v>29371</v>
      </c>
      <c r="J71" s="37">
        <v>0</v>
      </c>
      <c r="K71" s="37">
        <v>0</v>
      </c>
      <c r="L71" s="37">
        <v>29371</v>
      </c>
      <c r="M71" s="67">
        <f t="shared" si="1"/>
        <v>1.9065887698799091</v>
      </c>
      <c r="N71" s="37">
        <v>358</v>
      </c>
      <c r="O71" s="132">
        <v>611</v>
      </c>
    </row>
    <row r="72" spans="1:16" x14ac:dyDescent="0.3">
      <c r="A72" s="46" t="s">
        <v>272</v>
      </c>
      <c r="B72" s="37">
        <f>'General Information - 2012'!J71</f>
        <v>15000</v>
      </c>
      <c r="C72" s="37"/>
      <c r="D72" s="37">
        <v>34924</v>
      </c>
      <c r="E72" s="37">
        <v>24292</v>
      </c>
      <c r="F72" s="37">
        <v>2887</v>
      </c>
      <c r="G72" s="37">
        <v>4983</v>
      </c>
      <c r="H72" s="37">
        <v>1070</v>
      </c>
      <c r="I72" s="60">
        <v>49215</v>
      </c>
      <c r="J72" s="37">
        <v>18941</v>
      </c>
      <c r="K72" s="37">
        <v>0</v>
      </c>
      <c r="L72" s="37">
        <v>68156</v>
      </c>
      <c r="M72" s="67">
        <f t="shared" si="1"/>
        <v>4.543733333333333</v>
      </c>
      <c r="N72" s="37">
        <v>402</v>
      </c>
      <c r="O72" s="132">
        <v>653</v>
      </c>
    </row>
    <row r="73" spans="1:16" x14ac:dyDescent="0.3">
      <c r="A73" s="41" t="s">
        <v>66</v>
      </c>
      <c r="B73" s="44">
        <f>SUM(B5:B72)</f>
        <v>4624437</v>
      </c>
      <c r="C73" s="44" t="s">
        <v>230</v>
      </c>
      <c r="D73" s="44">
        <f t="shared" ref="D73:O73" si="2">SUM(D5:D72)</f>
        <v>7543204</v>
      </c>
      <c r="E73" s="44">
        <f t="shared" si="2"/>
        <v>5046726</v>
      </c>
      <c r="F73" s="44">
        <f t="shared" si="2"/>
        <v>541227</v>
      </c>
      <c r="G73" s="44">
        <f t="shared" si="2"/>
        <v>6711291</v>
      </c>
      <c r="H73" s="44">
        <f t="shared" si="2"/>
        <v>822021</v>
      </c>
      <c r="I73" s="44">
        <f t="shared" si="2"/>
        <v>7822757</v>
      </c>
      <c r="J73" s="44">
        <f t="shared" si="2"/>
        <v>12267850</v>
      </c>
      <c r="K73" s="44">
        <f t="shared" si="2"/>
        <v>535874</v>
      </c>
      <c r="L73" s="44">
        <f t="shared" si="2"/>
        <v>20664469</v>
      </c>
      <c r="M73" s="232">
        <f t="shared" si="1"/>
        <v>4.4685372511291641</v>
      </c>
      <c r="N73" s="44">
        <f t="shared" si="2"/>
        <v>111432</v>
      </c>
      <c r="O73" s="146">
        <f t="shared" si="2"/>
        <v>120590</v>
      </c>
    </row>
    <row r="74" spans="1:16" s="114" customFormat="1" x14ac:dyDescent="0.3">
      <c r="A74" s="255" t="s">
        <v>88</v>
      </c>
      <c r="B74" s="114" t="s">
        <v>300</v>
      </c>
      <c r="C74" s="257"/>
      <c r="M74" s="282">
        <v>8.0500000000000007</v>
      </c>
      <c r="O74" s="260"/>
      <c r="P74" s="283"/>
    </row>
    <row r="75" spans="1:16" x14ac:dyDescent="0.3">
      <c r="C75" s="29" t="s">
        <v>231</v>
      </c>
    </row>
  </sheetData>
  <mergeCells count="7">
    <mergeCell ref="A1:O2"/>
    <mergeCell ref="A3:A4"/>
    <mergeCell ref="B3:B4"/>
    <mergeCell ref="D3:H3"/>
    <mergeCell ref="I3:K3"/>
    <mergeCell ref="N3:O3"/>
    <mergeCell ref="C3:C4"/>
  </mergeCells>
  <phoneticPr fontId="0" type="noConversion"/>
  <printOptions horizontalCentered="1" verticalCentered="1" gridLines="1"/>
  <pageMargins left="0.5" right="0.5" top="0.5" bottom="0.5" header="0.5" footer="0.5"/>
  <pageSetup scale="91" fitToHeight="2" orientation="landscape" r:id="rId1"/>
  <headerFooter alignWithMargins="0">
    <oddFooter>&amp;C&amp;"Garamond,Regular"&amp;P</oddFooter>
  </headerFooter>
  <rowBreaks count="1" manualBreakCount="1">
    <brk id="38" max="14" man="1"/>
  </rowBreaks>
  <ignoredErrors>
    <ignoredError sqref="M73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4"/>
  <sheetViews>
    <sheetView zoomScaleNormal="100" workbookViewId="0">
      <pane xSplit="1" ySplit="3" topLeftCell="D61" activePane="bottomRight" state="frozen"/>
      <selection pane="topRight" activeCell="B1" sqref="B1"/>
      <selection pane="bottomLeft" activeCell="A4" sqref="A4"/>
      <selection pane="bottomRight" activeCell="O60" sqref="O60"/>
    </sheetView>
  </sheetViews>
  <sheetFormatPr defaultRowHeight="12.5" x14ac:dyDescent="0.25"/>
  <cols>
    <col min="1" max="1" width="28.7265625" customWidth="1"/>
    <col min="2" max="2" width="9.7265625" style="45" customWidth="1"/>
    <col min="3" max="3" width="1.81640625" style="45" customWidth="1"/>
    <col min="4" max="4" width="8.36328125" style="45" customWidth="1"/>
    <col min="5" max="5" width="7.54296875" style="45" customWidth="1"/>
    <col min="6" max="6" width="8.1796875" style="45" customWidth="1"/>
    <col min="7" max="7" width="7.81640625" style="45" customWidth="1"/>
    <col min="8" max="8" width="9.1796875" style="45" customWidth="1"/>
    <col min="9" max="9" width="8.54296875" style="45" customWidth="1"/>
    <col min="10" max="10" width="8.7265625" style="45" customWidth="1"/>
    <col min="11" max="11" width="9.1796875" style="45" customWidth="1"/>
    <col min="12" max="12" width="9" style="45" customWidth="1"/>
    <col min="13" max="13" width="8.36328125" style="45" customWidth="1"/>
    <col min="14" max="14" width="10.1796875" style="133" customWidth="1"/>
    <col min="15" max="15" width="7.1796875" style="71" customWidth="1"/>
    <col min="16" max="16" width="8" style="72" customWidth="1"/>
    <col min="17" max="17" width="9.36328125" style="72" customWidth="1"/>
    <col min="18" max="18" width="8.54296875" style="31" customWidth="1"/>
    <col min="19" max="19" width="9.36328125" style="31" customWidth="1"/>
    <col min="20" max="20" width="10.1796875" style="31" customWidth="1"/>
    <col min="21" max="21" width="9.1796875" style="31"/>
  </cols>
  <sheetData>
    <row r="1" spans="1:21" ht="13" customHeight="1" x14ac:dyDescent="0.25">
      <c r="A1" s="324" t="s">
        <v>140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54"/>
    </row>
    <row r="2" spans="1:21" s="55" customFormat="1" ht="13" customHeight="1" x14ac:dyDescent="0.3">
      <c r="A2" s="326"/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55"/>
      <c r="O2" s="73"/>
      <c r="P2" s="73"/>
      <c r="Q2" s="73"/>
      <c r="R2" s="73"/>
      <c r="S2" s="73"/>
      <c r="T2" s="73"/>
      <c r="U2" s="63"/>
    </row>
    <row r="3" spans="1:21" s="66" customFormat="1" ht="65" x14ac:dyDescent="0.3">
      <c r="A3" s="32" t="s">
        <v>23</v>
      </c>
      <c r="B3" s="164" t="s">
        <v>2</v>
      </c>
      <c r="C3" s="165"/>
      <c r="D3" s="164" t="s">
        <v>141</v>
      </c>
      <c r="E3" s="164" t="s">
        <v>142</v>
      </c>
      <c r="F3" s="164" t="s">
        <v>143</v>
      </c>
      <c r="G3" s="164" t="s">
        <v>144</v>
      </c>
      <c r="H3" s="164" t="s">
        <v>275</v>
      </c>
      <c r="I3" s="164" t="s">
        <v>273</v>
      </c>
      <c r="J3" s="164" t="s">
        <v>276</v>
      </c>
      <c r="K3" s="164" t="s">
        <v>274</v>
      </c>
      <c r="L3" s="164" t="s">
        <v>145</v>
      </c>
      <c r="M3" s="164" t="s">
        <v>146</v>
      </c>
      <c r="N3" s="220" t="s">
        <v>147</v>
      </c>
      <c r="O3" s="65"/>
      <c r="P3" s="65"/>
      <c r="Q3" s="65"/>
      <c r="R3" s="65"/>
      <c r="S3" s="65"/>
      <c r="T3" s="65"/>
      <c r="U3" s="65"/>
    </row>
    <row r="4" spans="1:21" ht="13" customHeight="1" x14ac:dyDescent="0.3">
      <c r="A4" s="35" t="s">
        <v>240</v>
      </c>
      <c r="B4" s="37">
        <f>'General Information - 2012'!J4</f>
        <v>61912</v>
      </c>
      <c r="C4" s="166"/>
      <c r="D4" s="37">
        <v>92786</v>
      </c>
      <c r="E4" s="37">
        <v>53815</v>
      </c>
      <c r="F4" s="37">
        <v>2353</v>
      </c>
      <c r="G4" s="246">
        <v>728</v>
      </c>
      <c r="H4" s="126">
        <v>596</v>
      </c>
      <c r="I4" s="60">
        <v>819</v>
      </c>
      <c r="J4" s="37">
        <v>258</v>
      </c>
      <c r="K4" s="37">
        <v>0</v>
      </c>
      <c r="L4" s="115">
        <v>78</v>
      </c>
      <c r="M4" s="37">
        <v>0</v>
      </c>
      <c r="N4" s="132">
        <f>SUM(D4:M4)</f>
        <v>151433</v>
      </c>
    </row>
    <row r="5" spans="1:21" ht="13" customHeight="1" x14ac:dyDescent="0.3">
      <c r="A5" s="35" t="s">
        <v>32</v>
      </c>
      <c r="B5" s="37">
        <f>'General Information - 2012'!J5</f>
        <v>25539</v>
      </c>
      <c r="C5" s="37"/>
      <c r="D5" s="37">
        <v>44991</v>
      </c>
      <c r="E5" s="37">
        <v>27537</v>
      </c>
      <c r="F5" s="37">
        <v>3141</v>
      </c>
      <c r="G5" s="246">
        <v>13431</v>
      </c>
      <c r="H5" s="60">
        <v>1038</v>
      </c>
      <c r="I5" s="60">
        <v>5102</v>
      </c>
      <c r="J5" s="37">
        <v>2087</v>
      </c>
      <c r="K5" s="37">
        <v>178</v>
      </c>
      <c r="L5" s="115">
        <v>83</v>
      </c>
      <c r="M5" s="37">
        <v>215</v>
      </c>
      <c r="N5" s="132">
        <f t="shared" ref="N5:N68" si="0">SUM(D5:M5)</f>
        <v>97803</v>
      </c>
    </row>
    <row r="6" spans="1:21" ht="13" customHeight="1" x14ac:dyDescent="0.3">
      <c r="A6" s="35" t="s">
        <v>241</v>
      </c>
      <c r="B6" s="37">
        <f>'General Information - 2012'!J6</f>
        <v>112286</v>
      </c>
      <c r="C6" s="37"/>
      <c r="D6" s="37">
        <v>182917</v>
      </c>
      <c r="E6" s="37">
        <v>164677</v>
      </c>
      <c r="F6" s="37">
        <v>4221</v>
      </c>
      <c r="G6" s="246">
        <v>5764</v>
      </c>
      <c r="H6" s="60">
        <v>9944</v>
      </c>
      <c r="I6" s="60">
        <v>4471</v>
      </c>
      <c r="J6" s="37">
        <v>14288</v>
      </c>
      <c r="K6" s="37">
        <v>0</v>
      </c>
      <c r="L6" s="115">
        <v>107</v>
      </c>
      <c r="M6" s="37">
        <v>440</v>
      </c>
      <c r="N6" s="132">
        <f t="shared" si="0"/>
        <v>386829</v>
      </c>
    </row>
    <row r="7" spans="1:21" ht="13" customHeight="1" x14ac:dyDescent="0.3">
      <c r="A7" s="35" t="s">
        <v>242</v>
      </c>
      <c r="B7" s="37">
        <f>'General Information - 2012'!J7</f>
        <v>23026</v>
      </c>
      <c r="C7" s="37"/>
      <c r="D7" s="37">
        <v>42974</v>
      </c>
      <c r="E7" s="37">
        <v>34691</v>
      </c>
      <c r="F7" s="37">
        <v>88</v>
      </c>
      <c r="G7" s="246">
        <v>2303</v>
      </c>
      <c r="H7" s="126">
        <v>891</v>
      </c>
      <c r="I7" s="60">
        <v>0</v>
      </c>
      <c r="J7" s="37">
        <v>3421</v>
      </c>
      <c r="K7" s="37">
        <v>0</v>
      </c>
      <c r="L7" s="115">
        <v>79</v>
      </c>
      <c r="M7" s="37">
        <v>100</v>
      </c>
      <c r="N7" s="132">
        <f t="shared" si="0"/>
        <v>84547</v>
      </c>
    </row>
    <row r="8" spans="1:21" ht="13" customHeight="1" x14ac:dyDescent="0.3">
      <c r="A8" s="35" t="s">
        <v>33</v>
      </c>
      <c r="B8" s="37">
        <f>'General Information - 2012'!J8</f>
        <v>31079</v>
      </c>
      <c r="C8" s="37"/>
      <c r="D8" s="37">
        <v>50547</v>
      </c>
      <c r="E8" s="37">
        <v>22168</v>
      </c>
      <c r="F8" s="37">
        <v>85</v>
      </c>
      <c r="G8" s="246">
        <v>0</v>
      </c>
      <c r="H8" s="60">
        <v>1306</v>
      </c>
      <c r="I8" s="60">
        <v>0</v>
      </c>
      <c r="J8" s="37">
        <v>1480</v>
      </c>
      <c r="K8" s="37">
        <v>0</v>
      </c>
      <c r="L8" s="115">
        <v>77</v>
      </c>
      <c r="M8" s="37">
        <v>51</v>
      </c>
      <c r="N8" s="132">
        <f t="shared" si="0"/>
        <v>75714</v>
      </c>
    </row>
    <row r="9" spans="1:21" ht="13" customHeight="1" x14ac:dyDescent="0.3">
      <c r="A9" s="35" t="s">
        <v>243</v>
      </c>
      <c r="B9" s="37">
        <f>'General Information - 2012'!J9</f>
        <v>41632</v>
      </c>
      <c r="C9" s="37"/>
      <c r="D9" s="37">
        <v>70471</v>
      </c>
      <c r="E9" s="37">
        <v>20481</v>
      </c>
      <c r="F9" s="37">
        <v>1199</v>
      </c>
      <c r="G9" s="246">
        <v>0</v>
      </c>
      <c r="H9" s="60">
        <v>2092</v>
      </c>
      <c r="I9" s="60">
        <v>0</v>
      </c>
      <c r="J9" s="37">
        <v>1972</v>
      </c>
      <c r="K9" s="37">
        <v>0</v>
      </c>
      <c r="L9" s="115">
        <v>77</v>
      </c>
      <c r="M9" s="37">
        <v>15</v>
      </c>
      <c r="N9" s="132">
        <f t="shared" si="0"/>
        <v>96307</v>
      </c>
    </row>
    <row r="10" spans="1:21" ht="13" customHeight="1" x14ac:dyDescent="0.3">
      <c r="A10" s="35" t="s">
        <v>244</v>
      </c>
      <c r="B10" s="37">
        <f>'General Information - 2012'!J10</f>
        <v>36281</v>
      </c>
      <c r="C10" s="37"/>
      <c r="D10" s="37">
        <v>62190</v>
      </c>
      <c r="E10" s="37">
        <v>28210</v>
      </c>
      <c r="F10" s="37">
        <v>302</v>
      </c>
      <c r="G10" s="246">
        <v>0</v>
      </c>
      <c r="H10" s="60">
        <v>3295</v>
      </c>
      <c r="I10" s="60">
        <v>0</v>
      </c>
      <c r="J10" s="37">
        <v>10977</v>
      </c>
      <c r="K10" s="37">
        <v>0</v>
      </c>
      <c r="L10" s="115">
        <v>84</v>
      </c>
      <c r="M10" s="37">
        <v>559</v>
      </c>
      <c r="N10" s="132">
        <f t="shared" si="0"/>
        <v>105617</v>
      </c>
    </row>
    <row r="11" spans="1:21" ht="13" customHeight="1" x14ac:dyDescent="0.3">
      <c r="A11" s="35" t="s">
        <v>35</v>
      </c>
      <c r="B11" s="37">
        <f>'General Information - 2012'!J11</f>
        <v>14076</v>
      </c>
      <c r="C11" s="37"/>
      <c r="D11" s="37">
        <v>56395</v>
      </c>
      <c r="E11" s="37">
        <v>23813</v>
      </c>
      <c r="F11" s="37">
        <v>915</v>
      </c>
      <c r="G11" s="246">
        <v>8424</v>
      </c>
      <c r="H11" s="60">
        <v>1629</v>
      </c>
      <c r="I11" s="60">
        <v>4449</v>
      </c>
      <c r="J11" s="37">
        <v>5732</v>
      </c>
      <c r="K11" s="37">
        <v>969</v>
      </c>
      <c r="L11" s="115">
        <v>79</v>
      </c>
      <c r="M11" s="37">
        <v>81</v>
      </c>
      <c r="N11" s="132">
        <f t="shared" si="0"/>
        <v>102486</v>
      </c>
    </row>
    <row r="12" spans="1:21" ht="13" customHeight="1" x14ac:dyDescent="0.3">
      <c r="A12" s="35" t="s">
        <v>245</v>
      </c>
      <c r="B12" s="37">
        <f>'General Information - 2012'!J12</f>
        <v>122197</v>
      </c>
      <c r="C12" s="37"/>
      <c r="D12" s="37">
        <v>110432</v>
      </c>
      <c r="E12" s="37">
        <v>76593</v>
      </c>
      <c r="F12" s="37">
        <v>14300</v>
      </c>
      <c r="G12" s="246">
        <v>7515</v>
      </c>
      <c r="H12" s="60">
        <v>7505</v>
      </c>
      <c r="I12" s="60">
        <v>3605</v>
      </c>
      <c r="J12" s="37">
        <v>8597</v>
      </c>
      <c r="K12" s="37">
        <v>896</v>
      </c>
      <c r="L12" s="115">
        <v>85</v>
      </c>
      <c r="M12" s="37">
        <v>6267</v>
      </c>
      <c r="N12" s="132">
        <f t="shared" si="0"/>
        <v>235795</v>
      </c>
    </row>
    <row r="13" spans="1:21" ht="13" customHeight="1" x14ac:dyDescent="0.3">
      <c r="A13" s="35" t="s">
        <v>38</v>
      </c>
      <c r="B13" s="37">
        <f>'General Information - 2012'!J13</f>
        <v>194493</v>
      </c>
      <c r="C13" s="37"/>
      <c r="D13" s="37">
        <v>178570</v>
      </c>
      <c r="E13" s="37">
        <v>84574</v>
      </c>
      <c r="F13" s="37">
        <v>3019</v>
      </c>
      <c r="G13" s="246">
        <v>13431</v>
      </c>
      <c r="H13" s="60">
        <v>22284</v>
      </c>
      <c r="I13" s="60">
        <v>5102</v>
      </c>
      <c r="J13" s="37">
        <v>41958</v>
      </c>
      <c r="K13" s="37">
        <v>178</v>
      </c>
      <c r="L13" s="115">
        <v>96</v>
      </c>
      <c r="M13" s="37">
        <v>22766</v>
      </c>
      <c r="N13" s="132">
        <f t="shared" si="0"/>
        <v>371978</v>
      </c>
    </row>
    <row r="14" spans="1:21" ht="13" customHeight="1" x14ac:dyDescent="0.3">
      <c r="A14" s="35" t="s">
        <v>39</v>
      </c>
      <c r="B14" s="37">
        <f>'General Information - 2012'!J14</f>
        <v>10004</v>
      </c>
      <c r="C14" s="37"/>
      <c r="D14" s="37">
        <v>33124</v>
      </c>
      <c r="E14" s="37">
        <v>14256</v>
      </c>
      <c r="F14" s="37">
        <v>352</v>
      </c>
      <c r="G14" s="246">
        <v>0</v>
      </c>
      <c r="H14" s="126">
        <v>735</v>
      </c>
      <c r="I14" s="60">
        <v>0</v>
      </c>
      <c r="J14" s="37">
        <v>471</v>
      </c>
      <c r="K14" s="37">
        <v>0</v>
      </c>
      <c r="L14" s="115">
        <v>79</v>
      </c>
      <c r="M14" s="37">
        <v>0</v>
      </c>
      <c r="N14" s="132">
        <f t="shared" si="0"/>
        <v>49017</v>
      </c>
    </row>
    <row r="15" spans="1:21" ht="13" customHeight="1" x14ac:dyDescent="0.3">
      <c r="A15" s="35" t="s">
        <v>40</v>
      </c>
      <c r="B15" s="37">
        <f>'General Information - 2012'!J15</f>
        <v>6702</v>
      </c>
      <c r="C15" s="37"/>
      <c r="D15" s="37">
        <v>23562</v>
      </c>
      <c r="E15" s="37">
        <v>17306</v>
      </c>
      <c r="F15" s="37">
        <v>1534</v>
      </c>
      <c r="G15" s="246">
        <v>16164</v>
      </c>
      <c r="H15" s="126">
        <v>1293</v>
      </c>
      <c r="I15" s="60">
        <v>5455</v>
      </c>
      <c r="J15" s="37">
        <v>9499</v>
      </c>
      <c r="K15" s="37">
        <v>178</v>
      </c>
      <c r="L15" s="115">
        <v>84</v>
      </c>
      <c r="M15" s="37">
        <v>0</v>
      </c>
      <c r="N15" s="132">
        <f t="shared" si="0"/>
        <v>75075</v>
      </c>
    </row>
    <row r="16" spans="1:21" ht="13" customHeight="1" x14ac:dyDescent="0.3">
      <c r="A16" s="35" t="s">
        <v>246</v>
      </c>
      <c r="B16" s="37">
        <f>'General Information - 2012'!J16</f>
        <v>10292</v>
      </c>
      <c r="C16" s="37"/>
      <c r="D16" s="37">
        <v>34567</v>
      </c>
      <c r="E16" s="37">
        <v>14901</v>
      </c>
      <c r="F16" s="37">
        <v>589</v>
      </c>
      <c r="G16" s="246">
        <v>0</v>
      </c>
      <c r="H16" s="126">
        <v>754</v>
      </c>
      <c r="I16" s="60">
        <v>0</v>
      </c>
      <c r="J16" s="37">
        <v>1032</v>
      </c>
      <c r="K16" s="37">
        <v>0</v>
      </c>
      <c r="L16" s="115">
        <v>77</v>
      </c>
      <c r="M16" s="37">
        <v>0</v>
      </c>
      <c r="N16" s="132">
        <f t="shared" si="0"/>
        <v>51920</v>
      </c>
    </row>
    <row r="17" spans="1:14" ht="13" customHeight="1" x14ac:dyDescent="0.3">
      <c r="A17" s="35" t="s">
        <v>247</v>
      </c>
      <c r="B17" s="37">
        <f>'General Information - 2012'!J17</f>
        <v>16828</v>
      </c>
      <c r="C17" s="37"/>
      <c r="D17" s="37">
        <v>47168</v>
      </c>
      <c r="E17" s="37">
        <v>24726</v>
      </c>
      <c r="F17" s="37">
        <v>1300</v>
      </c>
      <c r="G17" s="246">
        <v>8868</v>
      </c>
      <c r="H17" s="60">
        <v>2218</v>
      </c>
      <c r="I17" s="60">
        <v>3723</v>
      </c>
      <c r="J17" s="37">
        <v>3941</v>
      </c>
      <c r="K17" s="37">
        <v>1126</v>
      </c>
      <c r="L17" s="115">
        <v>79</v>
      </c>
      <c r="M17" s="37">
        <v>0</v>
      </c>
      <c r="N17" s="132">
        <f t="shared" si="0"/>
        <v>93149</v>
      </c>
    </row>
    <row r="18" spans="1:14" ht="13" customHeight="1" x14ac:dyDescent="0.3">
      <c r="A18" s="35" t="s">
        <v>248</v>
      </c>
      <c r="B18" s="37">
        <f>'General Information - 2012'!J18</f>
        <v>20365</v>
      </c>
      <c r="C18" s="37"/>
      <c r="D18" s="37">
        <v>45780</v>
      </c>
      <c r="E18" s="37">
        <v>29068</v>
      </c>
      <c r="F18" s="37">
        <v>222</v>
      </c>
      <c r="G18" s="246">
        <v>4914</v>
      </c>
      <c r="H18" s="60">
        <v>2153</v>
      </c>
      <c r="I18" s="60">
        <v>792</v>
      </c>
      <c r="J18" s="37">
        <v>1789</v>
      </c>
      <c r="K18" s="37">
        <v>116</v>
      </c>
      <c r="L18" s="115">
        <v>78</v>
      </c>
      <c r="M18" s="37">
        <v>135</v>
      </c>
      <c r="N18" s="132">
        <f t="shared" si="0"/>
        <v>85047</v>
      </c>
    </row>
    <row r="19" spans="1:14" ht="13" customHeight="1" x14ac:dyDescent="0.3">
      <c r="A19" s="35" t="s">
        <v>67</v>
      </c>
      <c r="B19" s="37">
        <f>'General Information - 2012'!J19</f>
        <v>26963</v>
      </c>
      <c r="C19" s="37"/>
      <c r="D19" s="37">
        <v>101283</v>
      </c>
      <c r="E19" s="37">
        <v>37880</v>
      </c>
      <c r="F19" s="37">
        <v>6937</v>
      </c>
      <c r="G19" s="246">
        <v>0</v>
      </c>
      <c r="H19" s="60">
        <v>6140</v>
      </c>
      <c r="I19" s="60">
        <v>0</v>
      </c>
      <c r="J19" s="37">
        <v>26535</v>
      </c>
      <c r="K19" s="37">
        <v>0</v>
      </c>
      <c r="L19" s="115">
        <v>82</v>
      </c>
      <c r="M19" s="37">
        <v>0</v>
      </c>
      <c r="N19" s="132">
        <f t="shared" si="0"/>
        <v>178857</v>
      </c>
    </row>
    <row r="20" spans="1:14" ht="13" customHeight="1" x14ac:dyDescent="0.3">
      <c r="A20" s="35" t="s">
        <v>249</v>
      </c>
      <c r="B20" s="37">
        <f>'General Information - 2012'!J20</f>
        <v>444526</v>
      </c>
      <c r="C20" s="37"/>
      <c r="D20" s="37">
        <v>1133437</v>
      </c>
      <c r="E20" s="37">
        <v>471117</v>
      </c>
      <c r="F20" s="37">
        <v>20000</v>
      </c>
      <c r="G20" s="246">
        <v>18276</v>
      </c>
      <c r="H20" s="60">
        <v>48365</v>
      </c>
      <c r="I20" s="60">
        <v>10991</v>
      </c>
      <c r="J20" s="37">
        <v>89364</v>
      </c>
      <c r="K20" s="37">
        <v>702</v>
      </c>
      <c r="L20" s="115">
        <v>145</v>
      </c>
      <c r="M20" s="37">
        <v>40191</v>
      </c>
      <c r="N20" s="132">
        <f t="shared" si="0"/>
        <v>1832588</v>
      </c>
    </row>
    <row r="21" spans="1:14" ht="13" customHeight="1" x14ac:dyDescent="0.3">
      <c r="A21" s="35" t="s">
        <v>250</v>
      </c>
      <c r="B21" s="37">
        <f>'General Information - 2012'!J21</f>
        <v>7526</v>
      </c>
      <c r="C21" s="37"/>
      <c r="D21" s="37">
        <v>19656</v>
      </c>
      <c r="E21" s="37">
        <v>11291</v>
      </c>
      <c r="F21" s="37">
        <v>679</v>
      </c>
      <c r="G21" s="246">
        <v>3087</v>
      </c>
      <c r="H21" s="60">
        <v>678</v>
      </c>
      <c r="I21" s="60">
        <v>244</v>
      </c>
      <c r="J21" s="37">
        <v>705</v>
      </c>
      <c r="K21" s="37">
        <v>0</v>
      </c>
      <c r="L21" s="115">
        <v>78</v>
      </c>
      <c r="M21" s="37">
        <v>105</v>
      </c>
      <c r="N21" s="132">
        <f t="shared" si="0"/>
        <v>36523</v>
      </c>
    </row>
    <row r="22" spans="1:14" ht="13" customHeight="1" x14ac:dyDescent="0.3">
      <c r="A22" s="35" t="s">
        <v>251</v>
      </c>
      <c r="B22" s="37">
        <f>'General Information - 2012'!J22</f>
        <v>33710</v>
      </c>
      <c r="C22" s="37"/>
      <c r="D22" s="37">
        <v>50403</v>
      </c>
      <c r="E22" s="37">
        <v>28920</v>
      </c>
      <c r="F22" s="37">
        <v>639</v>
      </c>
      <c r="G22" s="246">
        <v>0</v>
      </c>
      <c r="H22" s="200">
        <v>1023</v>
      </c>
      <c r="I22" s="304">
        <v>5272</v>
      </c>
      <c r="J22" s="37">
        <v>3460</v>
      </c>
      <c r="K22" s="37">
        <v>0</v>
      </c>
      <c r="L22" s="115">
        <v>79</v>
      </c>
      <c r="M22" s="37">
        <v>512</v>
      </c>
      <c r="N22" s="132">
        <f t="shared" si="0"/>
        <v>90308</v>
      </c>
    </row>
    <row r="23" spans="1:14" ht="13" customHeight="1" x14ac:dyDescent="0.3">
      <c r="A23" s="35" t="s">
        <v>252</v>
      </c>
      <c r="B23" s="37">
        <f>'General Information - 2012'!J23</f>
        <v>20561</v>
      </c>
      <c r="C23" s="37"/>
      <c r="D23" s="37">
        <v>59230</v>
      </c>
      <c r="E23" s="37">
        <v>28192</v>
      </c>
      <c r="F23" s="37">
        <v>256</v>
      </c>
      <c r="G23" s="246">
        <v>3453</v>
      </c>
      <c r="H23" s="60">
        <v>2628</v>
      </c>
      <c r="I23" s="60">
        <v>358</v>
      </c>
      <c r="J23" s="37">
        <v>3100</v>
      </c>
      <c r="K23" s="37">
        <v>0</v>
      </c>
      <c r="L23" s="115">
        <v>77</v>
      </c>
      <c r="M23" s="37">
        <v>182</v>
      </c>
      <c r="N23" s="132">
        <f t="shared" si="0"/>
        <v>97476</v>
      </c>
    </row>
    <row r="24" spans="1:14" ht="13" customHeight="1" x14ac:dyDescent="0.3">
      <c r="A24" s="35" t="s">
        <v>253</v>
      </c>
      <c r="B24" s="37">
        <f>'General Information - 2012'!J24</f>
        <v>22068</v>
      </c>
      <c r="C24" s="37"/>
      <c r="D24" s="37">
        <v>46489</v>
      </c>
      <c r="E24" s="37">
        <v>22148</v>
      </c>
      <c r="F24" s="37">
        <v>3033</v>
      </c>
      <c r="G24" s="246">
        <v>13923</v>
      </c>
      <c r="H24" s="60">
        <v>2645</v>
      </c>
      <c r="I24" s="60">
        <v>1886</v>
      </c>
      <c r="J24" s="37">
        <v>8703</v>
      </c>
      <c r="K24" s="37">
        <v>869</v>
      </c>
      <c r="L24" s="115">
        <v>81</v>
      </c>
      <c r="M24" s="37">
        <v>3842</v>
      </c>
      <c r="N24" s="132">
        <f t="shared" si="0"/>
        <v>103619</v>
      </c>
    </row>
    <row r="25" spans="1:14" ht="13" customHeight="1" x14ac:dyDescent="0.3">
      <c r="A25" s="35" t="s">
        <v>41</v>
      </c>
      <c r="B25" s="37">
        <f>'General Information - 2012'!J25</f>
        <v>73999</v>
      </c>
      <c r="C25" s="37"/>
      <c r="D25" s="37">
        <v>187223</v>
      </c>
      <c r="E25" s="37">
        <v>94525</v>
      </c>
      <c r="F25" s="37">
        <v>1325</v>
      </c>
      <c r="G25" s="246">
        <v>9433</v>
      </c>
      <c r="H25" s="60">
        <v>4916</v>
      </c>
      <c r="I25" s="60">
        <v>1681</v>
      </c>
      <c r="J25" s="37">
        <v>5883</v>
      </c>
      <c r="K25" s="37">
        <v>0</v>
      </c>
      <c r="L25" s="115">
        <v>90</v>
      </c>
      <c r="M25" s="37">
        <v>259</v>
      </c>
      <c r="N25" s="132">
        <f t="shared" si="0"/>
        <v>305335</v>
      </c>
    </row>
    <row r="26" spans="1:14" ht="13" customHeight="1" x14ac:dyDescent="0.3">
      <c r="A26" s="35" t="s">
        <v>254</v>
      </c>
      <c r="B26" s="37">
        <f>'General Information - 2012'!J26</f>
        <v>33228</v>
      </c>
      <c r="C26" s="37"/>
      <c r="D26" s="37">
        <v>98027</v>
      </c>
      <c r="E26" s="37">
        <v>84854</v>
      </c>
      <c r="F26" s="37">
        <v>994</v>
      </c>
      <c r="G26" s="246">
        <v>1126</v>
      </c>
      <c r="H26" s="60">
        <v>2659</v>
      </c>
      <c r="I26" s="60">
        <v>164</v>
      </c>
      <c r="J26" s="37">
        <v>6564</v>
      </c>
      <c r="K26" s="37">
        <v>0</v>
      </c>
      <c r="L26" s="115">
        <v>84</v>
      </c>
      <c r="M26" s="37">
        <v>4061</v>
      </c>
      <c r="N26" s="132">
        <f t="shared" si="0"/>
        <v>198533</v>
      </c>
    </row>
    <row r="27" spans="1:14" ht="13" customHeight="1" x14ac:dyDescent="0.3">
      <c r="A27" s="35" t="s">
        <v>42</v>
      </c>
      <c r="B27" s="37">
        <f>'General Information - 2012'!J27</f>
        <v>16216</v>
      </c>
      <c r="C27" s="37"/>
      <c r="D27" s="37">
        <v>38605</v>
      </c>
      <c r="E27" s="37">
        <v>21578</v>
      </c>
      <c r="F27" s="37">
        <v>3351</v>
      </c>
      <c r="G27" s="246">
        <v>3811</v>
      </c>
      <c r="H27" s="60">
        <v>3453</v>
      </c>
      <c r="I27" s="60">
        <v>358</v>
      </c>
      <c r="J27" s="37">
        <v>2861</v>
      </c>
      <c r="K27" s="37">
        <v>0</v>
      </c>
      <c r="L27" s="115">
        <v>91</v>
      </c>
      <c r="M27" s="37">
        <v>1630</v>
      </c>
      <c r="N27" s="132">
        <f t="shared" si="0"/>
        <v>75738</v>
      </c>
    </row>
    <row r="28" spans="1:14" ht="13" customHeight="1" x14ac:dyDescent="0.3">
      <c r="A28" s="35" t="s">
        <v>255</v>
      </c>
      <c r="B28" s="37">
        <f>'General Information - 2012'!J28</f>
        <v>31432</v>
      </c>
      <c r="C28" s="37"/>
      <c r="D28" s="37">
        <v>36853</v>
      </c>
      <c r="E28" s="37">
        <v>27506</v>
      </c>
      <c r="F28" s="37">
        <v>2731</v>
      </c>
      <c r="G28" s="246">
        <v>13431</v>
      </c>
      <c r="H28" s="60">
        <v>1813</v>
      </c>
      <c r="I28" s="60">
        <v>5102</v>
      </c>
      <c r="J28" s="37">
        <v>2093</v>
      </c>
      <c r="K28" s="37">
        <v>178</v>
      </c>
      <c r="L28" s="115">
        <v>79</v>
      </c>
      <c r="M28" s="37">
        <v>0</v>
      </c>
      <c r="N28" s="132">
        <f t="shared" si="0"/>
        <v>89786</v>
      </c>
    </row>
    <row r="29" spans="1:14" ht="13" customHeight="1" x14ac:dyDescent="0.3">
      <c r="A29" s="35" t="s">
        <v>43</v>
      </c>
      <c r="B29" s="37">
        <f>'General Information - 2012'!J29</f>
        <v>433676</v>
      </c>
      <c r="C29" s="37"/>
      <c r="D29" s="37">
        <v>430975</v>
      </c>
      <c r="E29" s="37">
        <v>276231</v>
      </c>
      <c r="F29" s="37">
        <v>49253</v>
      </c>
      <c r="G29" s="246">
        <v>4187</v>
      </c>
      <c r="H29" s="60">
        <v>19415</v>
      </c>
      <c r="I29" s="60">
        <v>5442</v>
      </c>
      <c r="J29" s="37">
        <v>112045</v>
      </c>
      <c r="K29" s="37">
        <v>210</v>
      </c>
      <c r="L29" s="115">
        <v>105</v>
      </c>
      <c r="M29" s="37">
        <v>22293</v>
      </c>
      <c r="N29" s="132">
        <f t="shared" si="0"/>
        <v>920156</v>
      </c>
    </row>
    <row r="30" spans="1:14" ht="13" customHeight="1" x14ac:dyDescent="0.3">
      <c r="A30" s="35" t="s">
        <v>256</v>
      </c>
      <c r="B30" s="37">
        <f>'General Information - 2012'!J30</f>
        <v>10415</v>
      </c>
      <c r="C30" s="37"/>
      <c r="D30" s="37">
        <v>37377</v>
      </c>
      <c r="E30" s="37">
        <v>5296</v>
      </c>
      <c r="F30" s="37">
        <v>1157</v>
      </c>
      <c r="G30" s="246">
        <v>0</v>
      </c>
      <c r="H30" s="60">
        <v>1451</v>
      </c>
      <c r="I30" s="60">
        <v>0</v>
      </c>
      <c r="J30" s="37">
        <v>635</v>
      </c>
      <c r="K30" s="37">
        <v>0</v>
      </c>
      <c r="L30" s="115">
        <v>77</v>
      </c>
      <c r="M30" s="37">
        <v>846</v>
      </c>
      <c r="N30" s="132">
        <f t="shared" si="0"/>
        <v>46839</v>
      </c>
    </row>
    <row r="31" spans="1:14" ht="13" customHeight="1" x14ac:dyDescent="0.3">
      <c r="A31" s="35" t="s">
        <v>68</v>
      </c>
      <c r="B31" s="37">
        <f>'General Information - 2012'!J31</f>
        <v>1201</v>
      </c>
      <c r="C31" s="37"/>
      <c r="D31" s="37">
        <v>4480</v>
      </c>
      <c r="E31" s="37">
        <v>1720</v>
      </c>
      <c r="F31" s="37">
        <v>0</v>
      </c>
      <c r="G31" s="246">
        <v>0</v>
      </c>
      <c r="H31" s="126">
        <v>0</v>
      </c>
      <c r="I31" s="60">
        <v>0</v>
      </c>
      <c r="J31" s="37">
        <v>0</v>
      </c>
      <c r="K31" s="37">
        <v>0</v>
      </c>
      <c r="L31" s="115">
        <v>77</v>
      </c>
      <c r="M31" s="37">
        <v>0</v>
      </c>
      <c r="N31" s="132">
        <f t="shared" si="0"/>
        <v>6277</v>
      </c>
    </row>
    <row r="32" spans="1:14" ht="13" customHeight="1" x14ac:dyDescent="0.3">
      <c r="A32" s="35" t="s">
        <v>44</v>
      </c>
      <c r="B32" s="37">
        <f>'General Information - 2012'!J32</f>
        <v>227055</v>
      </c>
      <c r="C32" s="37"/>
      <c r="D32" s="37">
        <v>281454</v>
      </c>
      <c r="E32" s="37">
        <v>144991</v>
      </c>
      <c r="F32" s="37">
        <v>16145</v>
      </c>
      <c r="G32" s="246">
        <v>8458</v>
      </c>
      <c r="H32" s="60">
        <v>47822</v>
      </c>
      <c r="I32" s="60">
        <v>1550</v>
      </c>
      <c r="J32" s="37">
        <v>74112</v>
      </c>
      <c r="K32" s="37">
        <v>0</v>
      </c>
      <c r="L32" s="115">
        <v>92</v>
      </c>
      <c r="M32" s="37">
        <v>3242</v>
      </c>
      <c r="N32" s="132">
        <f t="shared" si="0"/>
        <v>577866</v>
      </c>
    </row>
    <row r="33" spans="1:14" ht="13" customHeight="1" x14ac:dyDescent="0.3">
      <c r="A33" s="35" t="s">
        <v>45</v>
      </c>
      <c r="B33" s="37">
        <f>'General Information - 2012'!J33</f>
        <v>97029</v>
      </c>
      <c r="C33" s="37"/>
      <c r="D33" s="37">
        <v>144316</v>
      </c>
      <c r="E33" s="37">
        <v>96821</v>
      </c>
      <c r="F33" s="37">
        <v>7495</v>
      </c>
      <c r="G33" s="246">
        <v>4695</v>
      </c>
      <c r="H33" s="60">
        <v>9211</v>
      </c>
      <c r="I33" s="60">
        <v>0</v>
      </c>
      <c r="J33" s="37">
        <v>36897</v>
      </c>
      <c r="K33" s="37">
        <v>0</v>
      </c>
      <c r="L33" s="115">
        <v>82</v>
      </c>
      <c r="M33" s="37">
        <v>3709</v>
      </c>
      <c r="N33" s="132">
        <f t="shared" si="0"/>
        <v>303226</v>
      </c>
    </row>
    <row r="34" spans="1:14" ht="13" customHeight="1" x14ac:dyDescent="0.3">
      <c r="A34" s="35" t="s">
        <v>46</v>
      </c>
      <c r="B34" s="37">
        <f>'General Information - 2012'!J34</f>
        <v>14927</v>
      </c>
      <c r="C34" s="37"/>
      <c r="D34" s="37">
        <v>44174</v>
      </c>
      <c r="E34" s="37">
        <v>21557</v>
      </c>
      <c r="F34" s="37">
        <v>595</v>
      </c>
      <c r="G34" s="246">
        <v>180</v>
      </c>
      <c r="H34" s="60">
        <v>3170</v>
      </c>
      <c r="I34" s="60">
        <v>0</v>
      </c>
      <c r="J34" s="37">
        <v>3303</v>
      </c>
      <c r="K34" s="37">
        <v>0</v>
      </c>
      <c r="L34" s="115">
        <v>79</v>
      </c>
      <c r="M34" s="37">
        <v>372</v>
      </c>
      <c r="N34" s="132">
        <f t="shared" si="0"/>
        <v>73430</v>
      </c>
    </row>
    <row r="35" spans="1:14" ht="13" customHeight="1" x14ac:dyDescent="0.3">
      <c r="A35" s="35" t="s">
        <v>47</v>
      </c>
      <c r="B35" s="37">
        <f>'General Information - 2012'!J35</f>
        <v>46953</v>
      </c>
      <c r="C35" s="37"/>
      <c r="D35" s="37">
        <v>115037</v>
      </c>
      <c r="E35" s="37">
        <v>41413</v>
      </c>
      <c r="F35" s="37">
        <v>4810</v>
      </c>
      <c r="G35" s="246">
        <v>18681</v>
      </c>
      <c r="H35" s="60">
        <v>6209</v>
      </c>
      <c r="I35" s="60">
        <v>5515</v>
      </c>
      <c r="J35" s="37">
        <v>19651</v>
      </c>
      <c r="K35" s="37">
        <v>10895</v>
      </c>
      <c r="L35" s="115">
        <v>86</v>
      </c>
      <c r="M35" s="37">
        <v>1018</v>
      </c>
      <c r="N35" s="132">
        <f t="shared" si="0"/>
        <v>223315</v>
      </c>
    </row>
    <row r="36" spans="1:14" ht="13" customHeight="1" x14ac:dyDescent="0.3">
      <c r="A36" s="35" t="s">
        <v>257</v>
      </c>
      <c r="B36" s="37">
        <f>'General Information - 2012'!J36</f>
        <v>131942</v>
      </c>
      <c r="C36" s="37"/>
      <c r="D36" s="37">
        <v>192776</v>
      </c>
      <c r="E36" s="37">
        <v>126024</v>
      </c>
      <c r="F36" s="37">
        <v>10224</v>
      </c>
      <c r="G36" s="246">
        <v>3385</v>
      </c>
      <c r="H36" s="60">
        <v>8265</v>
      </c>
      <c r="I36" s="60">
        <v>4076</v>
      </c>
      <c r="J36" s="37">
        <v>11638</v>
      </c>
      <c r="K36" s="37">
        <v>0</v>
      </c>
      <c r="L36" s="115">
        <v>88</v>
      </c>
      <c r="M36" s="37">
        <v>101</v>
      </c>
      <c r="N36" s="132">
        <f t="shared" si="0"/>
        <v>356577</v>
      </c>
    </row>
    <row r="37" spans="1:14" ht="13" customHeight="1" x14ac:dyDescent="0.3">
      <c r="A37" s="35" t="s">
        <v>48</v>
      </c>
      <c r="B37" s="37">
        <f>'General Information - 2012'!J37</f>
        <v>12154</v>
      </c>
      <c r="C37" s="37"/>
      <c r="D37" s="37">
        <v>33655</v>
      </c>
      <c r="E37" s="37">
        <v>2289</v>
      </c>
      <c r="F37" s="37">
        <v>3168</v>
      </c>
      <c r="G37" s="246">
        <v>0</v>
      </c>
      <c r="H37" s="60">
        <v>2114</v>
      </c>
      <c r="I37" s="60">
        <v>0</v>
      </c>
      <c r="J37" s="37">
        <v>720</v>
      </c>
      <c r="K37" s="37">
        <v>0</v>
      </c>
      <c r="L37" s="115">
        <v>77</v>
      </c>
      <c r="M37" s="37">
        <v>7</v>
      </c>
      <c r="N37" s="132">
        <f t="shared" si="0"/>
        <v>42030</v>
      </c>
    </row>
    <row r="38" spans="1:14" ht="13" customHeight="1" x14ac:dyDescent="0.3">
      <c r="A38" s="35" t="s">
        <v>49</v>
      </c>
      <c r="B38" s="37">
        <f>'General Information - 2012'!J38</f>
        <v>27559</v>
      </c>
      <c r="C38" s="37"/>
      <c r="D38" s="37">
        <v>38452</v>
      </c>
      <c r="E38" s="37">
        <v>19797</v>
      </c>
      <c r="F38" s="37">
        <v>2377</v>
      </c>
      <c r="G38" s="246">
        <v>3315</v>
      </c>
      <c r="H38" s="60">
        <v>3554</v>
      </c>
      <c r="I38" s="60">
        <v>272</v>
      </c>
      <c r="J38" s="37">
        <v>3675</v>
      </c>
      <c r="K38" s="37">
        <v>0</v>
      </c>
      <c r="L38" s="115">
        <v>80</v>
      </c>
      <c r="M38" s="37">
        <v>966</v>
      </c>
      <c r="N38" s="132">
        <f t="shared" si="0"/>
        <v>72488</v>
      </c>
    </row>
    <row r="39" spans="1:14" ht="13" customHeight="1" x14ac:dyDescent="0.3">
      <c r="A39" s="35" t="s">
        <v>50</v>
      </c>
      <c r="B39" s="37">
        <f>'General Information - 2012'!J39</f>
        <v>12303</v>
      </c>
      <c r="C39" s="37"/>
      <c r="D39" s="37">
        <v>23992</v>
      </c>
      <c r="E39" s="37">
        <v>8833</v>
      </c>
      <c r="F39" s="37">
        <v>1768</v>
      </c>
      <c r="G39" s="246">
        <v>0</v>
      </c>
      <c r="H39" s="60">
        <v>1303</v>
      </c>
      <c r="I39" s="60">
        <v>0</v>
      </c>
      <c r="J39" s="37">
        <v>335</v>
      </c>
      <c r="K39" s="37">
        <v>0</v>
      </c>
      <c r="L39" s="115">
        <v>77</v>
      </c>
      <c r="M39" s="37">
        <v>3</v>
      </c>
      <c r="N39" s="132">
        <f t="shared" si="0"/>
        <v>36311</v>
      </c>
    </row>
    <row r="40" spans="1:14" ht="13" customHeight="1" x14ac:dyDescent="0.3">
      <c r="A40" s="35" t="s">
        <v>51</v>
      </c>
      <c r="B40" s="37">
        <f>'General Information - 2012'!J40</f>
        <v>39436</v>
      </c>
      <c r="C40" s="37"/>
      <c r="D40" s="37">
        <v>54827</v>
      </c>
      <c r="E40" s="37">
        <v>28650</v>
      </c>
      <c r="F40" s="37">
        <v>5397</v>
      </c>
      <c r="G40" s="246">
        <v>8765</v>
      </c>
      <c r="H40" s="60">
        <v>3164</v>
      </c>
      <c r="I40" s="60">
        <v>4449</v>
      </c>
      <c r="J40" s="37">
        <v>4851</v>
      </c>
      <c r="K40" s="37">
        <v>969</v>
      </c>
      <c r="L40" s="115">
        <v>84</v>
      </c>
      <c r="M40" s="37">
        <v>34</v>
      </c>
      <c r="N40" s="132">
        <f t="shared" si="0"/>
        <v>111190</v>
      </c>
    </row>
    <row r="41" spans="1:14" ht="13" customHeight="1" x14ac:dyDescent="0.3">
      <c r="A41" s="35" t="s">
        <v>258</v>
      </c>
      <c r="B41" s="37">
        <f>'General Information - 2012'!J41</f>
        <v>369250</v>
      </c>
      <c r="C41" s="37"/>
      <c r="D41" s="37">
        <v>489832</v>
      </c>
      <c r="E41" s="37">
        <v>172567</v>
      </c>
      <c r="F41" s="37">
        <v>17</v>
      </c>
      <c r="G41" s="246">
        <v>1871</v>
      </c>
      <c r="H41" s="60">
        <v>30037</v>
      </c>
      <c r="I41" s="60">
        <v>5174</v>
      </c>
      <c r="J41" s="37">
        <v>34373</v>
      </c>
      <c r="K41" s="37">
        <v>34</v>
      </c>
      <c r="L41" s="115">
        <v>82</v>
      </c>
      <c r="M41" s="37">
        <v>0</v>
      </c>
      <c r="N41" s="132">
        <f t="shared" si="0"/>
        <v>733987</v>
      </c>
    </row>
    <row r="42" spans="1:14" ht="13" customHeight="1" x14ac:dyDescent="0.3">
      <c r="A42" s="35" t="s">
        <v>259</v>
      </c>
      <c r="B42" s="37">
        <f>'General Information - 2012'!J42</f>
        <v>77005</v>
      </c>
      <c r="C42" s="37"/>
      <c r="D42" s="37">
        <v>71077</v>
      </c>
      <c r="E42" s="37">
        <v>27968</v>
      </c>
      <c r="F42" s="37">
        <v>1432</v>
      </c>
      <c r="G42" s="246">
        <v>0</v>
      </c>
      <c r="H42" s="60">
        <v>1100</v>
      </c>
      <c r="I42" s="60">
        <v>0</v>
      </c>
      <c r="J42" s="37">
        <v>465</v>
      </c>
      <c r="K42" s="37">
        <v>0</v>
      </c>
      <c r="L42" s="115">
        <v>79</v>
      </c>
      <c r="M42" s="37">
        <v>2365</v>
      </c>
      <c r="N42" s="132">
        <f t="shared" si="0"/>
        <v>104486</v>
      </c>
    </row>
    <row r="43" spans="1:14" ht="13" customHeight="1" x14ac:dyDescent="0.3">
      <c r="A43" s="35" t="s">
        <v>69</v>
      </c>
      <c r="B43" s="37">
        <f>'General Information - 2012'!J43</f>
        <v>155363</v>
      </c>
      <c r="C43" s="37"/>
      <c r="D43" s="37">
        <v>218830</v>
      </c>
      <c r="E43" s="37">
        <v>103856</v>
      </c>
      <c r="F43" s="37">
        <v>39381</v>
      </c>
      <c r="G43" s="246">
        <v>2991</v>
      </c>
      <c r="H43" s="60">
        <v>26159</v>
      </c>
      <c r="I43" s="60">
        <v>496</v>
      </c>
      <c r="J43" s="37">
        <v>43165</v>
      </c>
      <c r="K43" s="37">
        <v>0</v>
      </c>
      <c r="L43" s="115">
        <v>86</v>
      </c>
      <c r="M43" s="37">
        <v>11235</v>
      </c>
      <c r="N43" s="132">
        <f t="shared" si="0"/>
        <v>446199</v>
      </c>
    </row>
    <row r="44" spans="1:14" ht="13" customHeight="1" x14ac:dyDescent="0.3">
      <c r="A44" s="35" t="s">
        <v>260</v>
      </c>
      <c r="B44" s="37">
        <f>'General Information - 2012'!J44</f>
        <v>23921</v>
      </c>
      <c r="C44" s="37"/>
      <c r="D44" s="37">
        <v>23448</v>
      </c>
      <c r="E44" s="37">
        <v>24751</v>
      </c>
      <c r="F44" s="37">
        <v>775</v>
      </c>
      <c r="G44" s="246">
        <v>0</v>
      </c>
      <c r="H44" s="60">
        <v>393</v>
      </c>
      <c r="I44" s="60">
        <v>0</v>
      </c>
      <c r="J44" s="37">
        <v>2731</v>
      </c>
      <c r="K44" s="37">
        <v>0</v>
      </c>
      <c r="L44" s="115">
        <v>78</v>
      </c>
      <c r="M44" s="37">
        <v>122</v>
      </c>
      <c r="N44" s="132">
        <f t="shared" si="0"/>
        <v>52298</v>
      </c>
    </row>
    <row r="45" spans="1:14" ht="13" customHeight="1" x14ac:dyDescent="0.3">
      <c r="A45" s="35" t="s">
        <v>52</v>
      </c>
      <c r="B45" s="37">
        <f>'General Information - 2012'!J45</f>
        <v>22726</v>
      </c>
      <c r="C45" s="37"/>
      <c r="D45" s="37">
        <v>139906</v>
      </c>
      <c r="E45" s="37">
        <v>86963</v>
      </c>
      <c r="F45" s="37">
        <v>8524</v>
      </c>
      <c r="G45" s="246">
        <v>7521</v>
      </c>
      <c r="H45" s="60">
        <v>9356</v>
      </c>
      <c r="I45" s="60">
        <v>6047</v>
      </c>
      <c r="J45" s="37">
        <v>9308</v>
      </c>
      <c r="K45" s="37">
        <v>258</v>
      </c>
      <c r="L45" s="115">
        <v>93</v>
      </c>
      <c r="M45" s="37">
        <v>12630</v>
      </c>
      <c r="N45" s="132">
        <f t="shared" si="0"/>
        <v>280606</v>
      </c>
    </row>
    <row r="46" spans="1:14" ht="13" customHeight="1" x14ac:dyDescent="0.3">
      <c r="A46" s="35" t="s">
        <v>53</v>
      </c>
      <c r="B46" s="37">
        <f>'General Information - 2012'!J46</f>
        <v>132373</v>
      </c>
      <c r="C46" s="37"/>
      <c r="D46" s="37">
        <v>172521</v>
      </c>
      <c r="E46" s="37">
        <v>106428</v>
      </c>
      <c r="F46" s="37">
        <v>9011</v>
      </c>
      <c r="G46" s="246">
        <v>0</v>
      </c>
      <c r="H46" s="60">
        <v>11819</v>
      </c>
      <c r="I46" s="60">
        <v>0</v>
      </c>
      <c r="J46" s="37">
        <v>17598</v>
      </c>
      <c r="K46" s="37">
        <v>0</v>
      </c>
      <c r="L46" s="115">
        <v>80</v>
      </c>
      <c r="M46" s="37">
        <v>664</v>
      </c>
      <c r="N46" s="132">
        <f t="shared" si="0"/>
        <v>318121</v>
      </c>
    </row>
    <row r="47" spans="1:14" ht="13" customHeight="1" x14ac:dyDescent="0.3">
      <c r="A47" s="35" t="s">
        <v>261</v>
      </c>
      <c r="B47" s="37">
        <f>'General Information - 2012'!J47</f>
        <v>8983</v>
      </c>
      <c r="C47" s="37"/>
      <c r="D47" s="37">
        <v>21426</v>
      </c>
      <c r="E47" s="37">
        <v>10204</v>
      </c>
      <c r="F47" s="37">
        <v>5000</v>
      </c>
      <c r="G47" s="246">
        <v>0</v>
      </c>
      <c r="H47" s="126">
        <v>585</v>
      </c>
      <c r="I47" s="60">
        <v>0</v>
      </c>
      <c r="J47" s="37">
        <v>4100</v>
      </c>
      <c r="K47" s="37">
        <v>0</v>
      </c>
      <c r="L47" s="115">
        <v>77</v>
      </c>
      <c r="M47" s="37">
        <v>0</v>
      </c>
      <c r="N47" s="132">
        <f t="shared" si="0"/>
        <v>41392</v>
      </c>
    </row>
    <row r="48" spans="1:14" ht="13" customHeight="1" x14ac:dyDescent="0.3">
      <c r="A48" s="35" t="s">
        <v>54</v>
      </c>
      <c r="B48" s="37">
        <f>'General Information - 2012'!J48</f>
        <v>20921</v>
      </c>
      <c r="C48" s="37"/>
      <c r="D48" s="37">
        <v>42231</v>
      </c>
      <c r="E48" s="37">
        <v>30755</v>
      </c>
      <c r="F48" s="37">
        <v>852</v>
      </c>
      <c r="G48" s="246">
        <v>3453</v>
      </c>
      <c r="H48" s="126">
        <v>1873</v>
      </c>
      <c r="I48" s="60">
        <v>358</v>
      </c>
      <c r="J48" s="37">
        <v>13487</v>
      </c>
      <c r="K48" s="37">
        <v>0</v>
      </c>
      <c r="L48" s="115">
        <v>77</v>
      </c>
      <c r="M48" s="37">
        <v>366</v>
      </c>
      <c r="N48" s="132">
        <f t="shared" si="0"/>
        <v>93452</v>
      </c>
    </row>
    <row r="49" spans="1:14" ht="13" customHeight="1" x14ac:dyDescent="0.3">
      <c r="A49" s="35" t="s">
        <v>262</v>
      </c>
      <c r="B49" s="37">
        <f>'General Information - 2012'!J49</f>
        <v>24325</v>
      </c>
      <c r="C49" s="37"/>
      <c r="D49" s="37">
        <v>43312</v>
      </c>
      <c r="E49" s="37">
        <v>23511</v>
      </c>
      <c r="F49" s="37">
        <v>650</v>
      </c>
      <c r="G49" s="246">
        <v>8417</v>
      </c>
      <c r="H49" s="60">
        <v>3519</v>
      </c>
      <c r="I49" s="60">
        <v>4449</v>
      </c>
      <c r="J49" s="37">
        <v>5713</v>
      </c>
      <c r="K49" s="37">
        <v>969</v>
      </c>
      <c r="L49" s="115">
        <v>78</v>
      </c>
      <c r="M49" s="37">
        <v>262</v>
      </c>
      <c r="N49" s="132">
        <f t="shared" si="0"/>
        <v>90880</v>
      </c>
    </row>
    <row r="50" spans="1:14" ht="13" customHeight="1" x14ac:dyDescent="0.3">
      <c r="A50" s="35" t="s">
        <v>263</v>
      </c>
      <c r="B50" s="37">
        <f>'General Information - 2012'!J50</f>
        <v>257093</v>
      </c>
      <c r="C50" s="37"/>
      <c r="D50" s="37">
        <v>432981</v>
      </c>
      <c r="E50" s="37">
        <v>144052</v>
      </c>
      <c r="F50" s="37">
        <v>29833</v>
      </c>
      <c r="G50" s="246">
        <v>18646</v>
      </c>
      <c r="H50" s="60">
        <v>25143</v>
      </c>
      <c r="I50" s="60">
        <v>5256</v>
      </c>
      <c r="J50" s="37">
        <v>44669</v>
      </c>
      <c r="K50" s="37">
        <v>969</v>
      </c>
      <c r="L50" s="115">
        <v>110</v>
      </c>
      <c r="M50" s="37">
        <v>1961</v>
      </c>
      <c r="N50" s="132">
        <f t="shared" si="0"/>
        <v>703620</v>
      </c>
    </row>
    <row r="51" spans="1:14" ht="13" customHeight="1" x14ac:dyDescent="0.3">
      <c r="A51" s="35" t="s">
        <v>55</v>
      </c>
      <c r="B51" s="37">
        <f>'General Information - 2012'!J51</f>
        <v>4318</v>
      </c>
      <c r="C51" s="37"/>
      <c r="D51" s="37">
        <v>22358</v>
      </c>
      <c r="E51" s="37">
        <v>11424</v>
      </c>
      <c r="F51" s="37">
        <v>32</v>
      </c>
      <c r="G51" s="246">
        <v>0</v>
      </c>
      <c r="H51" s="126">
        <v>1101</v>
      </c>
      <c r="I51" s="60">
        <v>0</v>
      </c>
      <c r="J51" s="37">
        <v>3016</v>
      </c>
      <c r="K51" s="37">
        <v>0</v>
      </c>
      <c r="L51" s="115">
        <v>80</v>
      </c>
      <c r="M51" s="37">
        <v>0</v>
      </c>
      <c r="N51" s="132">
        <f t="shared" si="0"/>
        <v>38011</v>
      </c>
    </row>
    <row r="52" spans="1:14" ht="13" customHeight="1" x14ac:dyDescent="0.3">
      <c r="A52" s="35" t="s">
        <v>56</v>
      </c>
      <c r="B52" s="37">
        <f>'General Information - 2012'!J52</f>
        <v>41635</v>
      </c>
      <c r="C52" s="37"/>
      <c r="D52" s="37">
        <v>10567</v>
      </c>
      <c r="E52" s="37">
        <v>4148</v>
      </c>
      <c r="F52" s="37">
        <v>0</v>
      </c>
      <c r="G52" s="246">
        <v>4507</v>
      </c>
      <c r="H52" s="126">
        <v>197</v>
      </c>
      <c r="I52" s="60">
        <v>2965</v>
      </c>
      <c r="J52" s="37">
        <v>7013</v>
      </c>
      <c r="K52" s="37">
        <v>108</v>
      </c>
      <c r="L52" s="115">
        <v>90</v>
      </c>
      <c r="M52" s="37">
        <v>698</v>
      </c>
      <c r="N52" s="132">
        <f t="shared" si="0"/>
        <v>30293</v>
      </c>
    </row>
    <row r="53" spans="1:14" ht="13" customHeight="1" x14ac:dyDescent="0.3">
      <c r="A53" s="35" t="s">
        <v>57</v>
      </c>
      <c r="B53" s="37">
        <f>'General Information - 2012'!J53</f>
        <v>52681</v>
      </c>
      <c r="C53" s="37"/>
      <c r="D53" s="37">
        <v>162045</v>
      </c>
      <c r="E53" s="37">
        <v>84732</v>
      </c>
      <c r="F53" s="37">
        <v>1454</v>
      </c>
      <c r="G53" s="246">
        <v>7491</v>
      </c>
      <c r="H53" s="60">
        <v>6647</v>
      </c>
      <c r="I53" s="60">
        <v>3327</v>
      </c>
      <c r="J53" s="37">
        <v>5669</v>
      </c>
      <c r="K53" s="37">
        <v>113</v>
      </c>
      <c r="L53" s="115">
        <v>83</v>
      </c>
      <c r="M53" s="37">
        <v>1935</v>
      </c>
      <c r="N53" s="132">
        <f t="shared" si="0"/>
        <v>273496</v>
      </c>
    </row>
    <row r="54" spans="1:14" ht="13" customHeight="1" x14ac:dyDescent="0.3">
      <c r="A54" s="35" t="s">
        <v>264</v>
      </c>
      <c r="B54" s="37">
        <f>'General Information - 2012'!J54</f>
        <v>21722</v>
      </c>
      <c r="C54" s="37"/>
      <c r="D54" s="37">
        <v>74394</v>
      </c>
      <c r="E54" s="37">
        <v>35574</v>
      </c>
      <c r="F54" s="37">
        <v>366</v>
      </c>
      <c r="G54" s="246">
        <v>0</v>
      </c>
      <c r="H54" s="60">
        <v>1770</v>
      </c>
      <c r="I54" s="60">
        <v>0</v>
      </c>
      <c r="J54" s="37">
        <v>1811</v>
      </c>
      <c r="K54" s="37">
        <v>0</v>
      </c>
      <c r="L54" s="115">
        <v>77</v>
      </c>
      <c r="M54" s="37">
        <v>1543</v>
      </c>
      <c r="N54" s="132">
        <f t="shared" si="0"/>
        <v>115535</v>
      </c>
    </row>
    <row r="55" spans="1:14" ht="13" customHeight="1" x14ac:dyDescent="0.3">
      <c r="A55" s="35" t="s">
        <v>58</v>
      </c>
      <c r="B55" s="37">
        <f>'General Information - 2012'!J55</f>
        <v>44758</v>
      </c>
      <c r="C55" s="37"/>
      <c r="D55" s="37">
        <v>101790</v>
      </c>
      <c r="E55" s="37">
        <v>63204</v>
      </c>
      <c r="F55" s="37">
        <v>843</v>
      </c>
      <c r="G55" s="246">
        <v>0</v>
      </c>
      <c r="H55" s="60">
        <v>5240</v>
      </c>
      <c r="I55" s="60">
        <v>0</v>
      </c>
      <c r="J55" s="37">
        <v>7306</v>
      </c>
      <c r="K55" s="37">
        <v>0</v>
      </c>
      <c r="L55" s="115">
        <v>86</v>
      </c>
      <c r="M55" s="37">
        <v>1128</v>
      </c>
      <c r="N55" s="132">
        <f t="shared" si="0"/>
        <v>179597</v>
      </c>
    </row>
    <row r="56" spans="1:14" ht="13" customHeight="1" x14ac:dyDescent="0.3">
      <c r="A56" s="35" t="s">
        <v>59</v>
      </c>
      <c r="B56" s="37">
        <f>'General Information - 2012'!J56</f>
        <v>52726</v>
      </c>
      <c r="C56" s="37"/>
      <c r="D56" s="37">
        <v>78899</v>
      </c>
      <c r="E56" s="37">
        <v>37607</v>
      </c>
      <c r="F56" s="37">
        <v>3518</v>
      </c>
      <c r="G56" s="246">
        <v>8458</v>
      </c>
      <c r="H56" s="60">
        <v>2788</v>
      </c>
      <c r="I56" s="60">
        <v>0</v>
      </c>
      <c r="J56" s="37">
        <v>8001</v>
      </c>
      <c r="K56" s="37">
        <v>0</v>
      </c>
      <c r="L56" s="115">
        <v>80</v>
      </c>
      <c r="M56" s="37">
        <v>30</v>
      </c>
      <c r="N56" s="132">
        <f t="shared" si="0"/>
        <v>139381</v>
      </c>
    </row>
    <row r="57" spans="1:14" ht="13" customHeight="1" x14ac:dyDescent="0.3">
      <c r="A57" s="35" t="s">
        <v>60</v>
      </c>
      <c r="B57" s="37">
        <f>'General Information - 2012'!J57</f>
        <v>53697</v>
      </c>
      <c r="C57" s="37"/>
      <c r="D57" s="37">
        <v>95480</v>
      </c>
      <c r="E57" s="37">
        <v>91419</v>
      </c>
      <c r="F57" s="37">
        <v>1883</v>
      </c>
      <c r="G57" s="246">
        <v>0</v>
      </c>
      <c r="H57" s="60">
        <v>6160</v>
      </c>
      <c r="I57" s="60">
        <v>0</v>
      </c>
      <c r="J57" s="37">
        <v>11342</v>
      </c>
      <c r="K57" s="37">
        <v>0</v>
      </c>
      <c r="L57" s="115">
        <v>77</v>
      </c>
      <c r="M57" s="37">
        <v>0</v>
      </c>
      <c r="N57" s="132">
        <f t="shared" si="0"/>
        <v>206361</v>
      </c>
    </row>
    <row r="58" spans="1:14" ht="13" customHeight="1" x14ac:dyDescent="0.3">
      <c r="A58" s="35" t="s">
        <v>61</v>
      </c>
      <c r="B58" s="37">
        <f>'General Information - 2012'!J58</f>
        <v>239453</v>
      </c>
      <c r="C58" s="37"/>
      <c r="D58" s="37">
        <v>363581</v>
      </c>
      <c r="E58" s="37">
        <v>234270</v>
      </c>
      <c r="F58" s="37">
        <v>30258</v>
      </c>
      <c r="G58" s="246">
        <v>23645</v>
      </c>
      <c r="H58" s="60">
        <v>15515</v>
      </c>
      <c r="I58" s="60">
        <v>4856</v>
      </c>
      <c r="J58" s="37">
        <v>49334</v>
      </c>
      <c r="K58" s="37">
        <v>0</v>
      </c>
      <c r="L58" s="115">
        <v>106</v>
      </c>
      <c r="M58" s="37">
        <v>11436</v>
      </c>
      <c r="N58" s="132">
        <f t="shared" si="0"/>
        <v>733001</v>
      </c>
    </row>
    <row r="59" spans="1:14" ht="13" customHeight="1" x14ac:dyDescent="0.3">
      <c r="A59" s="35" t="s">
        <v>62</v>
      </c>
      <c r="B59" s="37">
        <f>'General Information - 2012'!J59</f>
        <v>123441</v>
      </c>
      <c r="C59" s="37"/>
      <c r="D59" s="37">
        <v>103698</v>
      </c>
      <c r="E59" s="37">
        <v>74309</v>
      </c>
      <c r="F59" s="37">
        <v>9336</v>
      </c>
      <c r="G59" s="246">
        <v>1192</v>
      </c>
      <c r="H59" s="60">
        <v>3645</v>
      </c>
      <c r="I59" s="60">
        <v>4020</v>
      </c>
      <c r="J59" s="37">
        <v>9851</v>
      </c>
      <c r="K59" s="37">
        <v>0</v>
      </c>
      <c r="L59" s="115">
        <v>86</v>
      </c>
      <c r="M59" s="37">
        <v>0</v>
      </c>
      <c r="N59" s="132">
        <f t="shared" si="0"/>
        <v>206137</v>
      </c>
    </row>
    <row r="60" spans="1:14" ht="13" customHeight="1" x14ac:dyDescent="0.3">
      <c r="A60" s="35" t="s">
        <v>265</v>
      </c>
      <c r="B60" s="37">
        <f>'General Information - 2012'!J60</f>
        <v>4954</v>
      </c>
      <c r="C60" s="37"/>
      <c r="D60" s="37">
        <v>28476</v>
      </c>
      <c r="E60" s="37">
        <v>9310</v>
      </c>
      <c r="F60" s="37">
        <v>95</v>
      </c>
      <c r="G60" s="246">
        <v>0</v>
      </c>
      <c r="H60" s="126">
        <v>230</v>
      </c>
      <c r="I60" s="60">
        <v>0</v>
      </c>
      <c r="J60" s="37">
        <v>204</v>
      </c>
      <c r="K60" s="37">
        <v>0</v>
      </c>
      <c r="L60" s="115">
        <v>90</v>
      </c>
      <c r="M60" s="37">
        <v>0</v>
      </c>
      <c r="N60" s="132">
        <f t="shared" si="0"/>
        <v>38405</v>
      </c>
    </row>
    <row r="61" spans="1:14" ht="13" customHeight="1" x14ac:dyDescent="0.3">
      <c r="A61" s="35" t="s">
        <v>266</v>
      </c>
      <c r="B61" s="37">
        <f>'General Information - 2012'!J61</f>
        <v>111893</v>
      </c>
      <c r="C61" s="37"/>
      <c r="D61" s="37">
        <v>162810</v>
      </c>
      <c r="E61" s="37">
        <v>129756</v>
      </c>
      <c r="F61" s="37">
        <v>1984</v>
      </c>
      <c r="G61" s="246">
        <v>4507</v>
      </c>
      <c r="H61" s="60">
        <v>11054</v>
      </c>
      <c r="I61" s="60">
        <v>2965</v>
      </c>
      <c r="J61" s="37">
        <v>26345</v>
      </c>
      <c r="K61" s="37">
        <v>108</v>
      </c>
      <c r="L61" s="115">
        <v>103</v>
      </c>
      <c r="M61" s="37">
        <v>1625</v>
      </c>
      <c r="N61" s="132">
        <f t="shared" si="0"/>
        <v>341257</v>
      </c>
    </row>
    <row r="62" spans="1:14" ht="13" customHeight="1" x14ac:dyDescent="0.3">
      <c r="A62" s="35" t="s">
        <v>63</v>
      </c>
      <c r="B62" s="37">
        <f>'General Information - 2012'!J62</f>
        <v>22419</v>
      </c>
      <c r="C62" s="37"/>
      <c r="D62" s="37">
        <v>34277</v>
      </c>
      <c r="E62" s="37">
        <v>23135</v>
      </c>
      <c r="F62" s="37">
        <v>566</v>
      </c>
      <c r="G62" s="246">
        <v>0</v>
      </c>
      <c r="H62" s="126">
        <v>827</v>
      </c>
      <c r="I62" s="60">
        <v>0</v>
      </c>
      <c r="J62" s="37">
        <v>1583</v>
      </c>
      <c r="K62" s="37">
        <v>0</v>
      </c>
      <c r="L62" s="115">
        <v>77</v>
      </c>
      <c r="M62" s="37">
        <v>440</v>
      </c>
      <c r="N62" s="132">
        <f t="shared" si="0"/>
        <v>60905</v>
      </c>
    </row>
    <row r="63" spans="1:14" ht="13" customHeight="1" x14ac:dyDescent="0.3">
      <c r="A63" s="35" t="s">
        <v>70</v>
      </c>
      <c r="B63" s="37">
        <f>'General Information - 2012'!J63</f>
        <v>58723</v>
      </c>
      <c r="C63" s="37"/>
      <c r="D63" s="37">
        <v>121843</v>
      </c>
      <c r="E63" s="37">
        <v>68381</v>
      </c>
      <c r="F63" s="37">
        <v>5558</v>
      </c>
      <c r="G63" s="246">
        <v>3593</v>
      </c>
      <c r="H63" s="60">
        <v>5093</v>
      </c>
      <c r="I63" s="60">
        <v>0</v>
      </c>
      <c r="J63" s="37">
        <v>7505</v>
      </c>
      <c r="K63" s="37">
        <v>0</v>
      </c>
      <c r="L63" s="115">
        <v>87</v>
      </c>
      <c r="M63" s="37">
        <v>2023</v>
      </c>
      <c r="N63" s="132">
        <f t="shared" si="0"/>
        <v>214083</v>
      </c>
    </row>
    <row r="64" spans="1:14" ht="13" customHeight="1" x14ac:dyDescent="0.3">
      <c r="A64" s="40" t="s">
        <v>267</v>
      </c>
      <c r="B64" s="37">
        <f>'General Information - 2012'!J64</f>
        <v>53869</v>
      </c>
      <c r="C64" s="37"/>
      <c r="D64" s="37">
        <v>64959</v>
      </c>
      <c r="E64" s="37">
        <v>29467</v>
      </c>
      <c r="F64" s="37">
        <v>4244</v>
      </c>
      <c r="G64" s="246">
        <v>18446</v>
      </c>
      <c r="H64" s="60">
        <v>2573</v>
      </c>
      <c r="I64" s="60">
        <v>18191</v>
      </c>
      <c r="J64" s="37">
        <v>8859</v>
      </c>
      <c r="K64" s="37">
        <v>0</v>
      </c>
      <c r="L64" s="115">
        <v>85</v>
      </c>
      <c r="M64" s="37">
        <v>2606</v>
      </c>
      <c r="N64" s="132">
        <f t="shared" si="0"/>
        <v>149430</v>
      </c>
    </row>
    <row r="65" spans="1:14" ht="13" customHeight="1" x14ac:dyDescent="0.3">
      <c r="A65" s="35" t="s">
        <v>64</v>
      </c>
      <c r="B65" s="37">
        <f>'General Information - 2012'!J65</f>
        <v>964</v>
      </c>
      <c r="C65" s="37"/>
      <c r="D65" s="37">
        <v>8000</v>
      </c>
      <c r="E65" s="37">
        <v>3000</v>
      </c>
      <c r="F65" s="37">
        <v>5</v>
      </c>
      <c r="G65" s="246">
        <v>0</v>
      </c>
      <c r="H65" s="126">
        <v>55</v>
      </c>
      <c r="I65" s="60">
        <v>0</v>
      </c>
      <c r="J65" s="37">
        <v>120</v>
      </c>
      <c r="K65" s="37">
        <v>0</v>
      </c>
      <c r="L65" s="115">
        <v>77</v>
      </c>
      <c r="M65" s="37">
        <v>7</v>
      </c>
      <c r="N65" s="132">
        <f t="shared" si="0"/>
        <v>11264</v>
      </c>
    </row>
    <row r="66" spans="1:14" ht="13" customHeight="1" x14ac:dyDescent="0.3">
      <c r="A66" s="35" t="s">
        <v>268</v>
      </c>
      <c r="B66" s="37">
        <f>'General Information - 2012'!J66</f>
        <v>46670</v>
      </c>
      <c r="C66" s="37"/>
      <c r="D66" s="37">
        <v>59311</v>
      </c>
      <c r="E66" s="37">
        <v>34559</v>
      </c>
      <c r="F66" s="37">
        <v>3761</v>
      </c>
      <c r="G66" s="246">
        <v>30</v>
      </c>
      <c r="H66" s="60">
        <v>1246</v>
      </c>
      <c r="I66" s="60">
        <v>0</v>
      </c>
      <c r="J66" s="37">
        <v>2030</v>
      </c>
      <c r="K66" s="37">
        <v>0</v>
      </c>
      <c r="L66" s="115">
        <v>80</v>
      </c>
      <c r="M66" s="37">
        <v>4936</v>
      </c>
      <c r="N66" s="132">
        <f t="shared" si="0"/>
        <v>105953</v>
      </c>
    </row>
    <row r="67" spans="1:14" ht="13" customHeight="1" x14ac:dyDescent="0.3">
      <c r="A67" s="35" t="s">
        <v>269</v>
      </c>
      <c r="B67" s="37">
        <f>'General Information - 2012'!J67</f>
        <v>40940</v>
      </c>
      <c r="C67" s="37"/>
      <c r="D67" s="37">
        <v>55824</v>
      </c>
      <c r="E67" s="37">
        <v>22250</v>
      </c>
      <c r="F67" s="37">
        <v>690</v>
      </c>
      <c r="G67" s="246">
        <v>8077</v>
      </c>
      <c r="H67" s="60">
        <v>6605</v>
      </c>
      <c r="I67" s="60">
        <v>5899</v>
      </c>
      <c r="J67" s="37">
        <v>14731</v>
      </c>
      <c r="K67" s="37">
        <v>748</v>
      </c>
      <c r="L67" s="115">
        <v>86</v>
      </c>
      <c r="M67" s="37">
        <v>542</v>
      </c>
      <c r="N67" s="132">
        <f t="shared" si="0"/>
        <v>115452</v>
      </c>
    </row>
    <row r="68" spans="1:14" ht="13" customHeight="1" x14ac:dyDescent="0.3">
      <c r="A68" s="35" t="s">
        <v>270</v>
      </c>
      <c r="B68" s="37">
        <f>'General Information - 2012'!J68</f>
        <v>24106</v>
      </c>
      <c r="C68" s="37"/>
      <c r="D68" s="37">
        <v>57628</v>
      </c>
      <c r="E68" s="37">
        <v>32643</v>
      </c>
      <c r="F68" s="37">
        <v>940</v>
      </c>
      <c r="G68" s="246">
        <v>1805</v>
      </c>
      <c r="H68" s="60">
        <v>2234</v>
      </c>
      <c r="I68" s="60">
        <v>294</v>
      </c>
      <c r="J68" s="37">
        <v>2142</v>
      </c>
      <c r="K68" s="37">
        <v>0</v>
      </c>
      <c r="L68" s="115">
        <v>80</v>
      </c>
      <c r="M68" s="37">
        <v>3929</v>
      </c>
      <c r="N68" s="132">
        <f t="shared" si="0"/>
        <v>101695</v>
      </c>
    </row>
    <row r="69" spans="1:14" ht="13" customHeight="1" x14ac:dyDescent="0.3">
      <c r="A69" s="35" t="s">
        <v>271</v>
      </c>
      <c r="B69" s="37">
        <f>'General Information - 2012'!J69</f>
        <v>11512</v>
      </c>
      <c r="C69" s="37"/>
      <c r="D69" s="37">
        <v>24989</v>
      </c>
      <c r="E69" s="37">
        <v>5037</v>
      </c>
      <c r="F69" s="37">
        <v>3460</v>
      </c>
      <c r="G69" s="246">
        <v>0</v>
      </c>
      <c r="H69" s="126">
        <v>572</v>
      </c>
      <c r="I69" s="60">
        <v>0</v>
      </c>
      <c r="J69" s="37">
        <v>765</v>
      </c>
      <c r="K69" s="37">
        <v>0</v>
      </c>
      <c r="L69" s="115">
        <v>77</v>
      </c>
      <c r="M69" s="37">
        <v>29</v>
      </c>
      <c r="N69" s="132">
        <f t="shared" ref="N69:N71" si="1">SUM(D69:M69)</f>
        <v>34929</v>
      </c>
    </row>
    <row r="70" spans="1:14" ht="13" customHeight="1" x14ac:dyDescent="0.3">
      <c r="A70" s="35" t="s">
        <v>65</v>
      </c>
      <c r="B70" s="37">
        <f>'General Information - 2012'!J70</f>
        <v>15405</v>
      </c>
      <c r="C70" s="37"/>
      <c r="D70" s="37">
        <v>15784</v>
      </c>
      <c r="E70" s="37">
        <v>10338</v>
      </c>
      <c r="F70" s="37">
        <v>1212</v>
      </c>
      <c r="G70" s="246">
        <v>566</v>
      </c>
      <c r="H70" s="126">
        <v>930</v>
      </c>
      <c r="I70" s="60">
        <v>1000</v>
      </c>
      <c r="J70" s="37">
        <v>810</v>
      </c>
      <c r="K70" s="37">
        <v>0</v>
      </c>
      <c r="L70" s="115">
        <v>81</v>
      </c>
      <c r="M70" s="37">
        <v>5</v>
      </c>
      <c r="N70" s="132">
        <f t="shared" si="1"/>
        <v>30726</v>
      </c>
    </row>
    <row r="71" spans="1:14" ht="13" customHeight="1" x14ac:dyDescent="0.3">
      <c r="A71" s="46" t="s">
        <v>272</v>
      </c>
      <c r="B71" s="37">
        <f>'General Information - 2012'!J71</f>
        <v>15000</v>
      </c>
      <c r="C71" s="37"/>
      <c r="D71" s="37">
        <v>42067</v>
      </c>
      <c r="E71" s="37">
        <v>21578</v>
      </c>
      <c r="F71" s="37">
        <v>3446</v>
      </c>
      <c r="G71" s="246">
        <v>0</v>
      </c>
      <c r="H71" s="126">
        <v>354</v>
      </c>
      <c r="I71" s="60">
        <v>0</v>
      </c>
      <c r="J71" s="37">
        <v>1647</v>
      </c>
      <c r="K71" s="37">
        <v>0</v>
      </c>
      <c r="L71" s="115">
        <v>77</v>
      </c>
      <c r="M71" s="37">
        <v>673</v>
      </c>
      <c r="N71" s="132">
        <f t="shared" si="1"/>
        <v>69842</v>
      </c>
    </row>
    <row r="72" spans="1:14" ht="13" customHeight="1" x14ac:dyDescent="0.3">
      <c r="A72" s="41" t="s">
        <v>66</v>
      </c>
      <c r="B72" s="44">
        <f>SUM(B4:B71)</f>
        <v>4624437</v>
      </c>
      <c r="C72" s="44" t="s">
        <v>230</v>
      </c>
      <c r="D72" s="44">
        <f t="shared" ref="D72:N72" si="2">SUM(D4:D71)</f>
        <v>7593539</v>
      </c>
      <c r="E72" s="44">
        <f t="shared" si="2"/>
        <v>3995645</v>
      </c>
      <c r="F72" s="44">
        <f t="shared" si="2"/>
        <v>345080</v>
      </c>
      <c r="G72" s="44">
        <f t="shared" si="2"/>
        <v>324964</v>
      </c>
      <c r="H72" s="44">
        <f t="shared" si="2"/>
        <v>422551</v>
      </c>
      <c r="I72" s="44">
        <f t="shared" si="2"/>
        <v>146175</v>
      </c>
      <c r="J72" s="44">
        <f t="shared" si="2"/>
        <v>870325</v>
      </c>
      <c r="K72" s="44">
        <f t="shared" si="2"/>
        <v>20771</v>
      </c>
      <c r="L72" s="44">
        <f t="shared" si="2"/>
        <v>5737</v>
      </c>
      <c r="M72" s="44">
        <f t="shared" si="2"/>
        <v>177192</v>
      </c>
      <c r="N72" s="146">
        <f t="shared" si="2"/>
        <v>13901979</v>
      </c>
    </row>
    <row r="73" spans="1:14" ht="13" x14ac:dyDescent="0.3">
      <c r="C73" s="60" t="s">
        <v>231</v>
      </c>
    </row>
    <row r="74" spans="1:14" x14ac:dyDescent="0.25">
      <c r="C74" s="117"/>
    </row>
  </sheetData>
  <mergeCells count="1">
    <mergeCell ref="A1:N2"/>
  </mergeCells>
  <phoneticPr fontId="0" type="noConversion"/>
  <printOptions horizontalCentered="1" verticalCentered="1" gridLines="1"/>
  <pageMargins left="0.5" right="0.5" top="0.75" bottom="0.82" header="0.5" footer="0.5"/>
  <pageSetup scale="93" fitToHeight="2" pageOrder="overThenDown" orientation="landscape" r:id="rId1"/>
  <headerFooter alignWithMargins="0">
    <oddFooter>&amp;C&amp;"Garamond,Regular"&amp;P</oddFooter>
  </headerFooter>
  <rowBreaks count="1" manualBreakCount="1">
    <brk id="3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"/>
  <sheetViews>
    <sheetView zoomScaleNormal="100" workbookViewId="0">
      <pane xSplit="1" ySplit="3" topLeftCell="B64" activePane="bottomRight" state="frozen"/>
      <selection pane="topRight" activeCell="B1" sqref="B1"/>
      <selection pane="bottomLeft" activeCell="A4" sqref="A4"/>
      <selection pane="bottomRight" activeCell="J77" sqref="J77"/>
    </sheetView>
  </sheetViews>
  <sheetFormatPr defaultRowHeight="12.5" x14ac:dyDescent="0.25"/>
  <cols>
    <col min="1" max="1" width="29.26953125" customWidth="1"/>
    <col min="2" max="2" width="10.26953125" customWidth="1"/>
    <col min="3" max="3" width="1.81640625" bestFit="1" customWidth="1"/>
    <col min="4" max="4" width="10.26953125" customWidth="1"/>
    <col min="5" max="5" width="11" customWidth="1"/>
    <col min="6" max="6" width="12.54296875" customWidth="1"/>
    <col min="7" max="7" width="12.1796875" customWidth="1"/>
    <col min="8" max="9" width="11.36328125" customWidth="1"/>
    <col min="10" max="10" width="11.54296875" style="214" customWidth="1"/>
    <col min="13" max="13" width="9.81640625" bestFit="1" customWidth="1"/>
    <col min="14" max="14" width="10" customWidth="1"/>
  </cols>
  <sheetData>
    <row r="1" spans="1:14" ht="13" customHeight="1" x14ac:dyDescent="0.25">
      <c r="A1" s="324" t="s">
        <v>148</v>
      </c>
      <c r="B1" s="325"/>
      <c r="C1" s="325"/>
      <c r="D1" s="325"/>
      <c r="E1" s="325"/>
      <c r="F1" s="325"/>
      <c r="G1" s="325"/>
      <c r="H1" s="325"/>
      <c r="I1" s="325"/>
      <c r="J1" s="354"/>
    </row>
    <row r="2" spans="1:14" ht="13" customHeight="1" x14ac:dyDescent="0.25">
      <c r="A2" s="326"/>
      <c r="B2" s="327"/>
      <c r="C2" s="327"/>
      <c r="D2" s="327"/>
      <c r="E2" s="327"/>
      <c r="F2" s="327"/>
      <c r="G2" s="327"/>
      <c r="H2" s="327"/>
      <c r="I2" s="327"/>
      <c r="J2" s="355"/>
    </row>
    <row r="3" spans="1:14" ht="38.25" customHeight="1" x14ac:dyDescent="0.3">
      <c r="A3" s="32" t="s">
        <v>23</v>
      </c>
      <c r="B3" s="74" t="s">
        <v>2</v>
      </c>
      <c r="C3" s="125"/>
      <c r="D3" s="74" t="s">
        <v>147</v>
      </c>
      <c r="E3" s="75" t="s">
        <v>149</v>
      </c>
      <c r="F3" s="76" t="s">
        <v>150</v>
      </c>
      <c r="G3" s="76" t="s">
        <v>151</v>
      </c>
      <c r="H3" s="74" t="s">
        <v>152</v>
      </c>
      <c r="I3" s="74" t="s">
        <v>153</v>
      </c>
      <c r="J3" s="221" t="s">
        <v>154</v>
      </c>
      <c r="M3" s="199" t="s">
        <v>277</v>
      </c>
      <c r="N3" s="199" t="s">
        <v>278</v>
      </c>
    </row>
    <row r="4" spans="1:14" ht="13" customHeight="1" x14ac:dyDescent="0.3">
      <c r="A4" s="35" t="s">
        <v>240</v>
      </c>
      <c r="B4" s="37">
        <f>'General Information - 2012'!J4</f>
        <v>61912</v>
      </c>
      <c r="C4" s="122"/>
      <c r="D4" s="37">
        <f>'Collection I - 2012'!N4</f>
        <v>151433</v>
      </c>
      <c r="E4" s="58">
        <f>D4/B4</f>
        <v>2.4459393978550201</v>
      </c>
      <c r="F4" s="235">
        <f>M4/D4</f>
        <v>3.528293040486552E-2</v>
      </c>
      <c r="G4" s="235">
        <f>N4/D4</f>
        <v>3.6227242410835157E-2</v>
      </c>
      <c r="H4" s="38">
        <v>278</v>
      </c>
      <c r="I4" s="38">
        <v>0</v>
      </c>
      <c r="J4" s="222">
        <f>(H4+I4)/(B4/1000)</f>
        <v>4.490244217599173</v>
      </c>
      <c r="M4" s="200">
        <v>5343</v>
      </c>
      <c r="N4" s="200">
        <v>5486</v>
      </c>
    </row>
    <row r="5" spans="1:14" ht="13" customHeight="1" x14ac:dyDescent="0.3">
      <c r="A5" s="35" t="s">
        <v>32</v>
      </c>
      <c r="B5" s="37">
        <f>'General Information - 2012'!J5</f>
        <v>25539</v>
      </c>
      <c r="C5" s="37"/>
      <c r="D5" s="37">
        <f>'Collection I - 2012'!N5</f>
        <v>97803</v>
      </c>
      <c r="E5" s="58">
        <f t="shared" ref="E5:E68" si="0">D5/B5</f>
        <v>3.8295547985434042</v>
      </c>
      <c r="F5" s="235">
        <f t="shared" ref="F5:F68" si="1">M5/D5</f>
        <v>6.9639990593335588E-2</v>
      </c>
      <c r="G5" s="235">
        <f t="shared" ref="G5:G68" si="2">N5/D5</f>
        <v>2.9406050939132747E-2</v>
      </c>
      <c r="H5" s="38">
        <v>159</v>
      </c>
      <c r="I5" s="38">
        <v>1</v>
      </c>
      <c r="J5" s="222">
        <f t="shared" ref="J5:J68" si="3">(H5+I5)/(B5/1000)</f>
        <v>6.2649281491052893</v>
      </c>
      <c r="M5" s="200">
        <v>6811</v>
      </c>
      <c r="N5" s="200">
        <v>2876</v>
      </c>
    </row>
    <row r="6" spans="1:14" ht="13" customHeight="1" x14ac:dyDescent="0.3">
      <c r="A6" s="35" t="s">
        <v>241</v>
      </c>
      <c r="B6" s="37">
        <f>'General Information - 2012'!J6</f>
        <v>112286</v>
      </c>
      <c r="C6" s="37"/>
      <c r="D6" s="37">
        <f>'Collection I - 2012'!N6</f>
        <v>386829</v>
      </c>
      <c r="E6" s="58">
        <f t="shared" si="0"/>
        <v>3.4450332187449906</v>
      </c>
      <c r="F6" s="235">
        <f t="shared" si="1"/>
        <v>5.8850293023532362E-2</v>
      </c>
      <c r="G6" s="235">
        <f t="shared" si="2"/>
        <v>3.162120730348552E-2</v>
      </c>
      <c r="H6" s="38">
        <v>601</v>
      </c>
      <c r="I6" s="38">
        <v>33</v>
      </c>
      <c r="J6" s="222">
        <f t="shared" si="3"/>
        <v>5.6462960654044139</v>
      </c>
      <c r="M6" s="200">
        <v>22765</v>
      </c>
      <c r="N6" s="200">
        <v>12232</v>
      </c>
    </row>
    <row r="7" spans="1:14" ht="13" customHeight="1" x14ac:dyDescent="0.3">
      <c r="A7" s="35" t="s">
        <v>242</v>
      </c>
      <c r="B7" s="37">
        <f>'General Information - 2012'!J7</f>
        <v>23026</v>
      </c>
      <c r="C7" s="37"/>
      <c r="D7" s="37">
        <f>'Collection I - 2012'!N7</f>
        <v>84547</v>
      </c>
      <c r="E7" s="58">
        <f t="shared" si="0"/>
        <v>3.671805784765048</v>
      </c>
      <c r="F7" s="235">
        <f t="shared" si="1"/>
        <v>9.2871420629945481E-2</v>
      </c>
      <c r="G7" s="235">
        <f t="shared" si="2"/>
        <v>3.9492826475214966E-2</v>
      </c>
      <c r="H7" s="38">
        <v>88</v>
      </c>
      <c r="I7" s="38">
        <v>0</v>
      </c>
      <c r="J7" s="222">
        <f t="shared" si="3"/>
        <v>3.8217666985147227</v>
      </c>
      <c r="M7" s="200">
        <v>7852</v>
      </c>
      <c r="N7" s="200">
        <v>3339</v>
      </c>
    </row>
    <row r="8" spans="1:14" ht="13" customHeight="1" x14ac:dyDescent="0.3">
      <c r="A8" s="35" t="s">
        <v>33</v>
      </c>
      <c r="B8" s="37">
        <f>'General Information - 2012'!J8</f>
        <v>31079</v>
      </c>
      <c r="C8" s="37"/>
      <c r="D8" s="37">
        <f>'Collection I - 2012'!N8</f>
        <v>75714</v>
      </c>
      <c r="E8" s="58">
        <f t="shared" si="0"/>
        <v>2.4361787702307023</v>
      </c>
      <c r="F8" s="235">
        <f t="shared" si="1"/>
        <v>5.0254906622289139E-2</v>
      </c>
      <c r="G8" s="235">
        <f t="shared" si="2"/>
        <v>1.5096283382201443E-2</v>
      </c>
      <c r="H8" s="38">
        <v>76</v>
      </c>
      <c r="I8" s="38">
        <v>0</v>
      </c>
      <c r="J8" s="222">
        <f t="shared" si="3"/>
        <v>2.4453811255188391</v>
      </c>
      <c r="M8" s="200">
        <v>3805</v>
      </c>
      <c r="N8" s="200">
        <v>1143</v>
      </c>
    </row>
    <row r="9" spans="1:14" ht="13" customHeight="1" x14ac:dyDescent="0.3">
      <c r="A9" s="35" t="s">
        <v>243</v>
      </c>
      <c r="B9" s="37">
        <f>'General Information - 2012'!J9</f>
        <v>41632</v>
      </c>
      <c r="C9" s="37"/>
      <c r="D9" s="37">
        <f>'Collection I - 2012'!N9</f>
        <v>96307</v>
      </c>
      <c r="E9" s="58">
        <f t="shared" si="0"/>
        <v>2.3132926594926979</v>
      </c>
      <c r="F9" s="235">
        <f t="shared" si="1"/>
        <v>5.5769570228539983E-2</v>
      </c>
      <c r="G9" s="235">
        <f t="shared" si="2"/>
        <v>2.9603247946670543E-2</v>
      </c>
      <c r="H9" s="38">
        <v>199</v>
      </c>
      <c r="I9" s="38">
        <v>0</v>
      </c>
      <c r="J9" s="222">
        <f t="shared" si="3"/>
        <v>4.7799769408147581</v>
      </c>
      <c r="M9" s="200">
        <v>5371</v>
      </c>
      <c r="N9" s="200">
        <v>2851</v>
      </c>
    </row>
    <row r="10" spans="1:14" ht="13" customHeight="1" x14ac:dyDescent="0.3">
      <c r="A10" s="35" t="s">
        <v>244</v>
      </c>
      <c r="B10" s="37">
        <f>'General Information - 2012'!J10</f>
        <v>36281</v>
      </c>
      <c r="C10" s="37"/>
      <c r="D10" s="37">
        <f>'Collection I - 2012'!N10</f>
        <v>105617</v>
      </c>
      <c r="E10" s="58">
        <f t="shared" si="0"/>
        <v>2.9110829359719963</v>
      </c>
      <c r="F10" s="235">
        <f t="shared" si="1"/>
        <v>7.8661579101849136E-2</v>
      </c>
      <c r="G10" s="235">
        <f t="shared" si="2"/>
        <v>5.6364032305405383E-2</v>
      </c>
      <c r="H10" s="38">
        <v>166</v>
      </c>
      <c r="I10" s="38">
        <v>29</v>
      </c>
      <c r="J10" s="222">
        <f t="shared" si="3"/>
        <v>5.3747140376505609</v>
      </c>
      <c r="M10" s="200">
        <v>8308</v>
      </c>
      <c r="N10" s="200">
        <v>5953</v>
      </c>
    </row>
    <row r="11" spans="1:14" ht="13" customHeight="1" x14ac:dyDescent="0.3">
      <c r="A11" s="35" t="s">
        <v>35</v>
      </c>
      <c r="B11" s="37">
        <f>'General Information - 2012'!J11</f>
        <v>14076</v>
      </c>
      <c r="C11" s="37"/>
      <c r="D11" s="37">
        <f>'Collection I - 2012'!N11</f>
        <v>102486</v>
      </c>
      <c r="E11" s="58">
        <f t="shared" si="0"/>
        <v>7.2809036658141517</v>
      </c>
      <c r="F11" s="235">
        <f t="shared" si="1"/>
        <v>3.2716663739437581E-2</v>
      </c>
      <c r="G11" s="235">
        <f t="shared" si="2"/>
        <v>1.8441543235173585E-3</v>
      </c>
      <c r="H11" s="38">
        <v>145</v>
      </c>
      <c r="I11" s="38">
        <v>0</v>
      </c>
      <c r="J11" s="222">
        <f t="shared" si="3"/>
        <v>10.301221938050583</v>
      </c>
      <c r="M11" s="200">
        <v>3353</v>
      </c>
      <c r="N11" s="200">
        <v>189</v>
      </c>
    </row>
    <row r="12" spans="1:14" ht="13" customHeight="1" x14ac:dyDescent="0.3">
      <c r="A12" s="35" t="s">
        <v>245</v>
      </c>
      <c r="B12" s="37">
        <f>'General Information - 2012'!J12</f>
        <v>122197</v>
      </c>
      <c r="C12" s="37"/>
      <c r="D12" s="37">
        <f>'Collection I - 2012'!N12</f>
        <v>235795</v>
      </c>
      <c r="E12" s="58">
        <f t="shared" si="0"/>
        <v>1.9296300236503352</v>
      </c>
      <c r="F12" s="235">
        <f t="shared" si="1"/>
        <v>0.16206026421255751</v>
      </c>
      <c r="G12" s="235">
        <f t="shared" si="2"/>
        <v>0.12444708327148582</v>
      </c>
      <c r="H12" s="245">
        <v>14300</v>
      </c>
      <c r="I12" s="38">
        <v>0</v>
      </c>
      <c r="J12" s="222">
        <f t="shared" si="3"/>
        <v>117.02414952903918</v>
      </c>
      <c r="M12" s="200">
        <v>38213</v>
      </c>
      <c r="N12" s="200">
        <v>29344</v>
      </c>
    </row>
    <row r="13" spans="1:14" ht="13" customHeight="1" x14ac:dyDescent="0.3">
      <c r="A13" s="35" t="s">
        <v>38</v>
      </c>
      <c r="B13" s="37">
        <f>'General Information - 2012'!J13</f>
        <v>194493</v>
      </c>
      <c r="C13" s="37"/>
      <c r="D13" s="37">
        <f>'Collection I - 2012'!N13</f>
        <v>371978</v>
      </c>
      <c r="E13" s="58">
        <f t="shared" si="0"/>
        <v>1.9125521226985034</v>
      </c>
      <c r="F13" s="235">
        <f t="shared" si="1"/>
        <v>0.17353445633881573</v>
      </c>
      <c r="G13" s="235">
        <f t="shared" si="2"/>
        <v>0.11798009559705144</v>
      </c>
      <c r="H13" s="37">
        <v>1126</v>
      </c>
      <c r="I13" s="38">
        <v>173</v>
      </c>
      <c r="J13" s="222">
        <f t="shared" si="3"/>
        <v>6.6789036109268718</v>
      </c>
      <c r="M13" s="200">
        <v>64551</v>
      </c>
      <c r="N13" s="200">
        <v>43886</v>
      </c>
    </row>
    <row r="14" spans="1:14" ht="13" customHeight="1" x14ac:dyDescent="0.3">
      <c r="A14" s="35" t="s">
        <v>39</v>
      </c>
      <c r="B14" s="37">
        <f>'General Information - 2012'!J14</f>
        <v>10004</v>
      </c>
      <c r="C14" s="37"/>
      <c r="D14" s="37">
        <f>'Collection I - 2012'!N14</f>
        <v>49017</v>
      </c>
      <c r="E14" s="58">
        <f t="shared" si="0"/>
        <v>4.8997401039584165</v>
      </c>
      <c r="F14" s="235">
        <f t="shared" si="1"/>
        <v>6.2345716792133341E-2</v>
      </c>
      <c r="G14" s="235">
        <f t="shared" si="2"/>
        <v>5.1757553501846298E-2</v>
      </c>
      <c r="H14" s="38">
        <v>71</v>
      </c>
      <c r="I14" s="38">
        <v>0</v>
      </c>
      <c r="J14" s="222">
        <f t="shared" si="3"/>
        <v>7.0971611355457824</v>
      </c>
      <c r="M14" s="200">
        <v>3056</v>
      </c>
      <c r="N14" s="200">
        <v>2537</v>
      </c>
    </row>
    <row r="15" spans="1:14" ht="13" customHeight="1" x14ac:dyDescent="0.3">
      <c r="A15" s="35" t="s">
        <v>40</v>
      </c>
      <c r="B15" s="37">
        <f>'General Information - 2012'!J15</f>
        <v>6702</v>
      </c>
      <c r="C15" s="37"/>
      <c r="D15" s="37">
        <f>'Collection I - 2012'!N15</f>
        <v>75075</v>
      </c>
      <c r="E15" s="58">
        <f t="shared" si="0"/>
        <v>11.201880035810206</v>
      </c>
      <c r="F15" s="235">
        <f t="shared" si="1"/>
        <v>0.33154845154845153</v>
      </c>
      <c r="G15" s="235">
        <f t="shared" si="2"/>
        <v>0.22749250749250749</v>
      </c>
      <c r="H15" s="38">
        <v>141</v>
      </c>
      <c r="I15" s="38">
        <v>0</v>
      </c>
      <c r="J15" s="222">
        <f t="shared" si="3"/>
        <v>21.038495971351836</v>
      </c>
      <c r="M15" s="200">
        <v>24891</v>
      </c>
      <c r="N15" s="200">
        <v>17079</v>
      </c>
    </row>
    <row r="16" spans="1:14" ht="13" customHeight="1" x14ac:dyDescent="0.3">
      <c r="A16" s="35" t="s">
        <v>246</v>
      </c>
      <c r="B16" s="37">
        <f>'General Information - 2012'!J16</f>
        <v>10292</v>
      </c>
      <c r="C16" s="37"/>
      <c r="D16" s="37">
        <f>'Collection I - 2012'!N16</f>
        <v>51920</v>
      </c>
      <c r="E16" s="58">
        <f t="shared" si="0"/>
        <v>5.0446949086669255</v>
      </c>
      <c r="F16" s="235">
        <f t="shared" si="1"/>
        <v>5.0693374422187978E-2</v>
      </c>
      <c r="G16" s="235">
        <f t="shared" si="2"/>
        <v>2.0493066255778122E-2</v>
      </c>
      <c r="H16" s="38">
        <v>87</v>
      </c>
      <c r="I16" s="38">
        <v>0</v>
      </c>
      <c r="J16" s="222">
        <f t="shared" si="3"/>
        <v>8.4531675087446558</v>
      </c>
      <c r="M16" s="200">
        <v>2632</v>
      </c>
      <c r="N16" s="200">
        <v>1064</v>
      </c>
    </row>
    <row r="17" spans="1:14" ht="13" customHeight="1" x14ac:dyDescent="0.3">
      <c r="A17" s="35" t="s">
        <v>247</v>
      </c>
      <c r="B17" s="37">
        <f>'General Information - 2012'!J17</f>
        <v>16828</v>
      </c>
      <c r="C17" s="37"/>
      <c r="D17" s="37">
        <f>'Collection I - 2012'!N17</f>
        <v>93149</v>
      </c>
      <c r="E17" s="58">
        <f t="shared" si="0"/>
        <v>5.5353577371048255</v>
      </c>
      <c r="F17" s="235">
        <f t="shared" si="1"/>
        <v>1.9968008244855017E-2</v>
      </c>
      <c r="G17" s="235">
        <f t="shared" si="2"/>
        <v>1.6489710034460918E-2</v>
      </c>
      <c r="H17" s="38">
        <v>123</v>
      </c>
      <c r="I17" s="38">
        <v>0</v>
      </c>
      <c r="J17" s="222">
        <f t="shared" si="3"/>
        <v>7.3092464939386739</v>
      </c>
      <c r="M17" s="200">
        <v>1860</v>
      </c>
      <c r="N17" s="200">
        <v>1536</v>
      </c>
    </row>
    <row r="18" spans="1:14" ht="13" customHeight="1" x14ac:dyDescent="0.3">
      <c r="A18" s="35" t="s">
        <v>248</v>
      </c>
      <c r="B18" s="37">
        <f>'General Information - 2012'!J18</f>
        <v>20365</v>
      </c>
      <c r="C18" s="37"/>
      <c r="D18" s="37">
        <f>'Collection I - 2012'!N18</f>
        <v>85047</v>
      </c>
      <c r="E18" s="58">
        <f t="shared" si="0"/>
        <v>4.1761355266388414</v>
      </c>
      <c r="F18" s="235">
        <f t="shared" si="1"/>
        <v>5.1689066045833482E-2</v>
      </c>
      <c r="G18" s="235">
        <f t="shared" si="2"/>
        <v>4.7808858631109855E-2</v>
      </c>
      <c r="H18" s="38">
        <v>153</v>
      </c>
      <c r="I18" s="38">
        <v>0</v>
      </c>
      <c r="J18" s="222">
        <f t="shared" si="3"/>
        <v>7.5128897618463055</v>
      </c>
      <c r="M18" s="200">
        <v>4396</v>
      </c>
      <c r="N18" s="200">
        <v>4066</v>
      </c>
    </row>
    <row r="19" spans="1:14" ht="13" customHeight="1" x14ac:dyDescent="0.3">
      <c r="A19" s="35" t="s">
        <v>67</v>
      </c>
      <c r="B19" s="37">
        <f>'General Information - 2012'!J19</f>
        <v>26963</v>
      </c>
      <c r="C19" s="37"/>
      <c r="D19" s="37">
        <f>'Collection I - 2012'!N19</f>
        <v>178857</v>
      </c>
      <c r="E19" s="58">
        <f t="shared" si="0"/>
        <v>6.6334235804621144</v>
      </c>
      <c r="F19" s="235">
        <f t="shared" si="1"/>
        <v>0.12856080555974886</v>
      </c>
      <c r="G19" s="235">
        <f t="shared" si="2"/>
        <v>6.0948131747709064E-2</v>
      </c>
      <c r="H19" s="38">
        <v>283</v>
      </c>
      <c r="I19" s="38">
        <v>0</v>
      </c>
      <c r="J19" s="222">
        <f t="shared" si="3"/>
        <v>10.49586470348255</v>
      </c>
      <c r="M19" s="200">
        <v>22994</v>
      </c>
      <c r="N19" s="200">
        <v>10901</v>
      </c>
    </row>
    <row r="20" spans="1:14" ht="13" customHeight="1" x14ac:dyDescent="0.3">
      <c r="A20" s="35" t="s">
        <v>249</v>
      </c>
      <c r="B20" s="37">
        <f>'General Information - 2012'!J20</f>
        <v>444526</v>
      </c>
      <c r="C20" s="37"/>
      <c r="D20" s="37">
        <f>'Collection I - 2012'!N20</f>
        <v>1832588</v>
      </c>
      <c r="E20" s="58">
        <f t="shared" si="0"/>
        <v>4.1225665090455905</v>
      </c>
      <c r="F20" s="235">
        <f t="shared" si="1"/>
        <v>8.5242836906058536E-2</v>
      </c>
      <c r="G20" s="235">
        <f t="shared" si="2"/>
        <v>2.8050494710213099E-2</v>
      </c>
      <c r="H20" s="37">
        <v>2885</v>
      </c>
      <c r="I20" s="38">
        <v>209</v>
      </c>
      <c r="J20" s="222">
        <f t="shared" si="3"/>
        <v>6.9602227991163623</v>
      </c>
      <c r="M20" s="200">
        <v>156215</v>
      </c>
      <c r="N20" s="200">
        <v>51405</v>
      </c>
    </row>
    <row r="21" spans="1:14" ht="13" customHeight="1" x14ac:dyDescent="0.3">
      <c r="A21" s="35" t="s">
        <v>250</v>
      </c>
      <c r="B21" s="37">
        <f>'General Information - 2012'!J21</f>
        <v>7526</v>
      </c>
      <c r="C21" s="37"/>
      <c r="D21" s="37">
        <f>'Collection I - 2012'!N21</f>
        <v>36523</v>
      </c>
      <c r="E21" s="58">
        <f t="shared" si="0"/>
        <v>4.8529099123040131</v>
      </c>
      <c r="F21" s="235">
        <f t="shared" si="1"/>
        <v>2.2999205979793554E-2</v>
      </c>
      <c r="G21" s="235">
        <f t="shared" si="2"/>
        <v>7.1626098622785642E-2</v>
      </c>
      <c r="H21" s="38">
        <v>24</v>
      </c>
      <c r="I21" s="38">
        <v>0</v>
      </c>
      <c r="J21" s="222">
        <f t="shared" si="3"/>
        <v>3.1889449906989107</v>
      </c>
      <c r="M21" s="200">
        <v>840</v>
      </c>
      <c r="N21" s="200">
        <v>2616</v>
      </c>
    </row>
    <row r="22" spans="1:14" ht="13" customHeight="1" x14ac:dyDescent="0.3">
      <c r="A22" s="35" t="s">
        <v>251</v>
      </c>
      <c r="B22" s="37">
        <f>'General Information - 2012'!J22</f>
        <v>33710</v>
      </c>
      <c r="C22" s="37"/>
      <c r="D22" s="37">
        <f>'Collection I - 2012'!N22</f>
        <v>90308</v>
      </c>
      <c r="E22" s="58">
        <f t="shared" si="0"/>
        <v>2.6789676653811925</v>
      </c>
      <c r="F22" s="235">
        <f t="shared" si="1"/>
        <v>5.1080745891836823E-2</v>
      </c>
      <c r="G22" s="235">
        <f t="shared" si="2"/>
        <v>1.8304026221375735E-2</v>
      </c>
      <c r="H22" s="38">
        <v>124</v>
      </c>
      <c r="I22" s="38">
        <v>0</v>
      </c>
      <c r="J22" s="222">
        <f t="shared" si="3"/>
        <v>3.6784336991990507</v>
      </c>
      <c r="M22" s="200">
        <v>4613</v>
      </c>
      <c r="N22" s="200">
        <v>1653</v>
      </c>
    </row>
    <row r="23" spans="1:14" ht="13" customHeight="1" x14ac:dyDescent="0.3">
      <c r="A23" s="35" t="s">
        <v>252</v>
      </c>
      <c r="B23" s="37">
        <f>'General Information - 2012'!J23</f>
        <v>20561</v>
      </c>
      <c r="C23" s="37"/>
      <c r="D23" s="37">
        <f>'Collection I - 2012'!N23</f>
        <v>97476</v>
      </c>
      <c r="E23" s="58">
        <f t="shared" si="0"/>
        <v>4.740819999027285</v>
      </c>
      <c r="F23" s="235">
        <f t="shared" si="1"/>
        <v>3.8932660347162376E-2</v>
      </c>
      <c r="G23" s="235">
        <f t="shared" si="2"/>
        <v>2.2210595428618328E-2</v>
      </c>
      <c r="H23" s="38">
        <v>70</v>
      </c>
      <c r="I23" s="38">
        <v>0</v>
      </c>
      <c r="J23" s="222">
        <f t="shared" si="3"/>
        <v>3.4045036720003892</v>
      </c>
      <c r="M23" s="200">
        <v>3795</v>
      </c>
      <c r="N23" s="200">
        <v>2165</v>
      </c>
    </row>
    <row r="24" spans="1:14" ht="13" customHeight="1" x14ac:dyDescent="0.3">
      <c r="A24" s="35" t="s">
        <v>253</v>
      </c>
      <c r="B24" s="37">
        <f>'General Information - 2012'!J24</f>
        <v>22068</v>
      </c>
      <c r="C24" s="37"/>
      <c r="D24" s="37">
        <f>'Collection I - 2012'!N24</f>
        <v>103619</v>
      </c>
      <c r="E24" s="58">
        <f t="shared" si="0"/>
        <v>4.6954413630596337</v>
      </c>
      <c r="F24" s="235">
        <f t="shared" si="1"/>
        <v>6.8993138324052544E-2</v>
      </c>
      <c r="G24" s="235">
        <f t="shared" si="2"/>
        <v>3.6711413929877722E-2</v>
      </c>
      <c r="H24" s="38">
        <v>106</v>
      </c>
      <c r="I24" s="38">
        <v>0</v>
      </c>
      <c r="J24" s="222">
        <f t="shared" si="3"/>
        <v>4.8033351459126337</v>
      </c>
      <c r="M24" s="200">
        <v>7149</v>
      </c>
      <c r="N24" s="200">
        <v>3804</v>
      </c>
    </row>
    <row r="25" spans="1:14" ht="13" customHeight="1" x14ac:dyDescent="0.3">
      <c r="A25" s="35" t="s">
        <v>41</v>
      </c>
      <c r="B25" s="37">
        <f>'General Information - 2012'!J25</f>
        <v>73999</v>
      </c>
      <c r="C25" s="37"/>
      <c r="D25" s="37">
        <f>'Collection I - 2012'!N25</f>
        <v>305335</v>
      </c>
      <c r="E25" s="58">
        <f t="shared" si="0"/>
        <v>4.1262044081676779</v>
      </c>
      <c r="F25" s="235">
        <f t="shared" si="1"/>
        <v>3.0599177952085416E-2</v>
      </c>
      <c r="G25" s="235">
        <f t="shared" si="2"/>
        <v>1.3470450488807375E-2</v>
      </c>
      <c r="H25" s="38">
        <v>355</v>
      </c>
      <c r="I25" s="38">
        <v>0</v>
      </c>
      <c r="J25" s="222">
        <f t="shared" si="3"/>
        <v>4.7973621265152238</v>
      </c>
      <c r="M25" s="200">
        <v>9343</v>
      </c>
      <c r="N25" s="200">
        <v>4113</v>
      </c>
    </row>
    <row r="26" spans="1:14" ht="13" customHeight="1" x14ac:dyDescent="0.3">
      <c r="A26" s="35" t="s">
        <v>254</v>
      </c>
      <c r="B26" s="37">
        <f>'General Information - 2012'!J26</f>
        <v>33228</v>
      </c>
      <c r="C26" s="37"/>
      <c r="D26" s="37">
        <f>'Collection I - 2012'!N26</f>
        <v>198533</v>
      </c>
      <c r="E26" s="58">
        <f t="shared" si="0"/>
        <v>5.9748705910677744</v>
      </c>
      <c r="F26" s="235">
        <f t="shared" si="1"/>
        <v>4.5685100210040651E-2</v>
      </c>
      <c r="G26" s="235">
        <f t="shared" si="2"/>
        <v>5.7224743493525007E-2</v>
      </c>
      <c r="H26" s="38">
        <v>555</v>
      </c>
      <c r="I26" s="38">
        <v>0</v>
      </c>
      <c r="J26" s="222">
        <f t="shared" si="3"/>
        <v>16.702780787287828</v>
      </c>
      <c r="M26" s="200">
        <v>9070</v>
      </c>
      <c r="N26" s="200">
        <v>11361</v>
      </c>
    </row>
    <row r="27" spans="1:14" ht="13" customHeight="1" x14ac:dyDescent="0.3">
      <c r="A27" s="35" t="s">
        <v>42</v>
      </c>
      <c r="B27" s="37">
        <f>'General Information - 2012'!J27</f>
        <v>16216</v>
      </c>
      <c r="C27" s="37"/>
      <c r="D27" s="37">
        <f>'Collection I - 2012'!N27</f>
        <v>75738</v>
      </c>
      <c r="E27" s="58">
        <f t="shared" si="0"/>
        <v>4.6705722742969904</v>
      </c>
      <c r="F27" s="235">
        <f t="shared" si="1"/>
        <v>0.19896221183553831</v>
      </c>
      <c r="G27" s="235">
        <f t="shared" si="2"/>
        <v>0.23495471229765771</v>
      </c>
      <c r="H27" s="38">
        <v>167</v>
      </c>
      <c r="I27" s="38">
        <v>8</v>
      </c>
      <c r="J27" s="222">
        <f t="shared" si="3"/>
        <v>10.791810557474099</v>
      </c>
      <c r="M27" s="200">
        <v>15069</v>
      </c>
      <c r="N27" s="200">
        <v>17795</v>
      </c>
    </row>
    <row r="28" spans="1:14" ht="13" customHeight="1" x14ac:dyDescent="0.3">
      <c r="A28" s="35" t="s">
        <v>255</v>
      </c>
      <c r="B28" s="37">
        <f>'General Information - 2012'!J28</f>
        <v>31432</v>
      </c>
      <c r="C28" s="37"/>
      <c r="D28" s="37">
        <f>'Collection I - 2012'!N28</f>
        <v>89786</v>
      </c>
      <c r="E28" s="58">
        <f t="shared" si="0"/>
        <v>2.8565156528378721</v>
      </c>
      <c r="F28" s="235">
        <f t="shared" si="1"/>
        <v>5.5353841356113424E-2</v>
      </c>
      <c r="G28" s="235">
        <f t="shared" si="2"/>
        <v>5.6746040585391934E-2</v>
      </c>
      <c r="H28" s="38">
        <v>193</v>
      </c>
      <c r="I28" s="38">
        <v>0</v>
      </c>
      <c r="J28" s="222">
        <f t="shared" si="3"/>
        <v>6.1402392466276412</v>
      </c>
      <c r="M28" s="200">
        <v>4970</v>
      </c>
      <c r="N28" s="200">
        <v>5095</v>
      </c>
    </row>
    <row r="29" spans="1:14" ht="13" customHeight="1" x14ac:dyDescent="0.3">
      <c r="A29" s="35" t="s">
        <v>43</v>
      </c>
      <c r="B29" s="37">
        <f>'General Information - 2012'!J29</f>
        <v>433676</v>
      </c>
      <c r="C29" s="37"/>
      <c r="D29" s="37">
        <f>'Collection I - 2012'!N29</f>
        <v>920156</v>
      </c>
      <c r="E29" s="58">
        <f t="shared" si="0"/>
        <v>2.1217591012645385</v>
      </c>
      <c r="F29" s="235">
        <f t="shared" si="1"/>
        <v>0.1616019457570238</v>
      </c>
      <c r="G29" s="235">
        <f t="shared" si="2"/>
        <v>8.0007085755024146E-2</v>
      </c>
      <c r="H29" s="37">
        <v>1559</v>
      </c>
      <c r="I29" s="38">
        <v>4</v>
      </c>
      <c r="J29" s="222">
        <f t="shared" si="3"/>
        <v>3.6040730868205757</v>
      </c>
      <c r="M29" s="200">
        <v>148699</v>
      </c>
      <c r="N29" s="200">
        <v>73619</v>
      </c>
    </row>
    <row r="30" spans="1:14" ht="13" customHeight="1" x14ac:dyDescent="0.3">
      <c r="A30" s="35" t="s">
        <v>256</v>
      </c>
      <c r="B30" s="37">
        <f>'General Information - 2012'!J30</f>
        <v>10415</v>
      </c>
      <c r="C30" s="37"/>
      <c r="D30" s="37">
        <f>'Collection I - 2012'!N30</f>
        <v>46839</v>
      </c>
      <c r="E30" s="58">
        <f t="shared" si="0"/>
        <v>4.4972635621699473</v>
      </c>
      <c r="F30" s="235">
        <f t="shared" si="1"/>
        <v>5.8839855675825697E-2</v>
      </c>
      <c r="G30" s="235">
        <f t="shared" si="2"/>
        <v>3.9005956574649329E-2</v>
      </c>
      <c r="H30" s="38">
        <v>63</v>
      </c>
      <c r="I30" s="38">
        <v>2</v>
      </c>
      <c r="J30" s="222">
        <f t="shared" si="3"/>
        <v>6.2409985597695634</v>
      </c>
      <c r="M30" s="200">
        <v>2756</v>
      </c>
      <c r="N30" s="200">
        <v>1827</v>
      </c>
    </row>
    <row r="31" spans="1:14" ht="13" customHeight="1" x14ac:dyDescent="0.3">
      <c r="A31" s="35" t="s">
        <v>68</v>
      </c>
      <c r="B31" s="37">
        <f>'General Information - 2012'!J31</f>
        <v>1201</v>
      </c>
      <c r="C31" s="37"/>
      <c r="D31" s="37">
        <f>'Collection I - 2012'!N31</f>
        <v>6277</v>
      </c>
      <c r="E31" s="58">
        <f t="shared" si="0"/>
        <v>5.2264779350541213</v>
      </c>
      <c r="F31" s="235">
        <f t="shared" si="1"/>
        <v>9.5109128564600923E-2</v>
      </c>
      <c r="G31" s="235">
        <f t="shared" si="2"/>
        <v>2.1029154054484626E-2</v>
      </c>
      <c r="H31" s="38">
        <v>0</v>
      </c>
      <c r="I31" s="38">
        <v>0</v>
      </c>
      <c r="J31" s="222">
        <f t="shared" si="3"/>
        <v>0</v>
      </c>
      <c r="M31" s="200">
        <v>597</v>
      </c>
      <c r="N31" s="200">
        <v>132</v>
      </c>
    </row>
    <row r="32" spans="1:14" ht="13" customHeight="1" x14ac:dyDescent="0.3">
      <c r="A32" s="35" t="s">
        <v>44</v>
      </c>
      <c r="B32" s="37">
        <f>'General Information - 2012'!J32</f>
        <v>227055</v>
      </c>
      <c r="C32" s="37"/>
      <c r="D32" s="37">
        <f>'Collection I - 2012'!N32</f>
        <v>577866</v>
      </c>
      <c r="E32" s="58">
        <f t="shared" si="0"/>
        <v>2.5450485565171435</v>
      </c>
      <c r="F32" s="235">
        <f t="shared" si="1"/>
        <v>8.4858773487279063E-2</v>
      </c>
      <c r="G32" s="235">
        <f t="shared" si="2"/>
        <v>1.8063011147913186E-2</v>
      </c>
      <c r="H32" s="38">
        <v>398</v>
      </c>
      <c r="I32" s="38">
        <v>0</v>
      </c>
      <c r="J32" s="222">
        <f t="shared" si="3"/>
        <v>1.7528792583294797</v>
      </c>
      <c r="M32" s="200">
        <v>49037</v>
      </c>
      <c r="N32" s="200">
        <v>10438</v>
      </c>
    </row>
    <row r="33" spans="1:14" ht="13" customHeight="1" x14ac:dyDescent="0.3">
      <c r="A33" s="35" t="s">
        <v>45</v>
      </c>
      <c r="B33" s="37">
        <f>'General Information - 2012'!J33</f>
        <v>97029</v>
      </c>
      <c r="C33" s="37"/>
      <c r="D33" s="37">
        <f>'Collection I - 2012'!N33</f>
        <v>303226</v>
      </c>
      <c r="E33" s="58">
        <f t="shared" si="0"/>
        <v>3.1251069267950817</v>
      </c>
      <c r="F33" s="235">
        <f t="shared" si="1"/>
        <v>0.17836860955195136</v>
      </c>
      <c r="G33" s="235">
        <f t="shared" si="2"/>
        <v>0.14924511750311648</v>
      </c>
      <c r="H33" s="38">
        <v>421</v>
      </c>
      <c r="I33" s="38">
        <v>0</v>
      </c>
      <c r="J33" s="222">
        <f t="shared" si="3"/>
        <v>4.3389089859732657</v>
      </c>
      <c r="M33" s="200">
        <v>54086</v>
      </c>
      <c r="N33" s="200">
        <v>45255</v>
      </c>
    </row>
    <row r="34" spans="1:14" ht="13" customHeight="1" x14ac:dyDescent="0.3">
      <c r="A34" s="35" t="s">
        <v>46</v>
      </c>
      <c r="B34" s="37">
        <f>'General Information - 2012'!J34</f>
        <v>14927</v>
      </c>
      <c r="C34" s="37"/>
      <c r="D34" s="37">
        <f>'Collection I - 2012'!N34</f>
        <v>73430</v>
      </c>
      <c r="E34" s="58">
        <f t="shared" si="0"/>
        <v>4.9192737991558921</v>
      </c>
      <c r="F34" s="235">
        <f t="shared" si="1"/>
        <v>3.5802805392891192E-2</v>
      </c>
      <c r="G34" s="235">
        <f t="shared" si="2"/>
        <v>2.5425575377910934E-2</v>
      </c>
      <c r="H34" s="38">
        <v>121</v>
      </c>
      <c r="I34" s="38">
        <v>0</v>
      </c>
      <c r="J34" s="222">
        <f t="shared" si="3"/>
        <v>8.1061164333087703</v>
      </c>
      <c r="M34" s="200">
        <v>2629</v>
      </c>
      <c r="N34" s="200">
        <v>1867</v>
      </c>
    </row>
    <row r="35" spans="1:14" ht="13" customHeight="1" x14ac:dyDescent="0.3">
      <c r="A35" s="35" t="s">
        <v>47</v>
      </c>
      <c r="B35" s="37">
        <f>'General Information - 2012'!J35</f>
        <v>46953</v>
      </c>
      <c r="C35" s="37"/>
      <c r="D35" s="37">
        <f>'Collection I - 2012'!N35</f>
        <v>223315</v>
      </c>
      <c r="E35" s="58">
        <f t="shared" si="0"/>
        <v>4.7561391178412453</v>
      </c>
      <c r="F35" s="235">
        <f t="shared" si="1"/>
        <v>0.16668383225488659</v>
      </c>
      <c r="G35" s="235">
        <f t="shared" si="2"/>
        <v>4.0077916843920022E-2</v>
      </c>
      <c r="H35" s="38">
        <v>289</v>
      </c>
      <c r="I35" s="38">
        <v>9</v>
      </c>
      <c r="J35" s="222">
        <f t="shared" si="3"/>
        <v>6.3467723042191126</v>
      </c>
      <c r="M35" s="200">
        <v>37223</v>
      </c>
      <c r="N35" s="200">
        <v>8950</v>
      </c>
    </row>
    <row r="36" spans="1:14" ht="13" customHeight="1" x14ac:dyDescent="0.3">
      <c r="A36" s="35" t="s">
        <v>257</v>
      </c>
      <c r="B36" s="37">
        <f>'General Information - 2012'!J36</f>
        <v>131942</v>
      </c>
      <c r="C36" s="37"/>
      <c r="D36" s="37">
        <f>'Collection I - 2012'!N36</f>
        <v>356577</v>
      </c>
      <c r="E36" s="58">
        <f t="shared" si="0"/>
        <v>2.7025283836837399</v>
      </c>
      <c r="F36" s="235">
        <f t="shared" si="1"/>
        <v>9.8912717309304857E-2</v>
      </c>
      <c r="G36" s="235">
        <f t="shared" si="2"/>
        <v>4.9717171887137979E-2</v>
      </c>
      <c r="H36" s="38">
        <v>198</v>
      </c>
      <c r="I36" s="38">
        <v>100</v>
      </c>
      <c r="J36" s="222">
        <f t="shared" si="3"/>
        <v>2.2585681587364141</v>
      </c>
      <c r="M36" s="200">
        <v>35270</v>
      </c>
      <c r="N36" s="200">
        <v>17728</v>
      </c>
    </row>
    <row r="37" spans="1:14" ht="13" customHeight="1" x14ac:dyDescent="0.3">
      <c r="A37" s="35" t="s">
        <v>48</v>
      </c>
      <c r="B37" s="37">
        <f>'General Information - 2012'!J37</f>
        <v>12154</v>
      </c>
      <c r="C37" s="37"/>
      <c r="D37" s="37">
        <f>'Collection I - 2012'!N37</f>
        <v>42030</v>
      </c>
      <c r="E37" s="58">
        <f t="shared" si="0"/>
        <v>3.4581207832812244</v>
      </c>
      <c r="F37" s="235">
        <f t="shared" si="1"/>
        <v>4.8013323816321674E-2</v>
      </c>
      <c r="G37" s="235">
        <f t="shared" si="2"/>
        <v>0</v>
      </c>
      <c r="H37" s="38">
        <v>540</v>
      </c>
      <c r="I37" s="38">
        <v>0</v>
      </c>
      <c r="J37" s="222">
        <f t="shared" si="3"/>
        <v>44.429817344084249</v>
      </c>
      <c r="M37" s="200">
        <v>2018</v>
      </c>
      <c r="N37" s="200">
        <v>0</v>
      </c>
    </row>
    <row r="38" spans="1:14" ht="13" customHeight="1" x14ac:dyDescent="0.3">
      <c r="A38" s="35" t="s">
        <v>49</v>
      </c>
      <c r="B38" s="37">
        <f>'General Information - 2012'!J38</f>
        <v>27559</v>
      </c>
      <c r="C38" s="37"/>
      <c r="D38" s="37">
        <f>'Collection I - 2012'!N38</f>
        <v>72488</v>
      </c>
      <c r="E38" s="58">
        <f t="shared" si="0"/>
        <v>2.6302841177110925</v>
      </c>
      <c r="F38" s="235">
        <f t="shared" si="1"/>
        <v>7.6329875289703128E-2</v>
      </c>
      <c r="G38" s="235">
        <f t="shared" si="2"/>
        <v>4.407626089835559E-2</v>
      </c>
      <c r="H38" s="38">
        <v>132</v>
      </c>
      <c r="I38" s="38">
        <v>0</v>
      </c>
      <c r="J38" s="222">
        <f t="shared" si="3"/>
        <v>4.7897238651620162</v>
      </c>
      <c r="M38" s="200">
        <v>5533</v>
      </c>
      <c r="N38" s="200">
        <v>3195</v>
      </c>
    </row>
    <row r="39" spans="1:14" ht="13" customHeight="1" x14ac:dyDescent="0.3">
      <c r="A39" s="35" t="s">
        <v>50</v>
      </c>
      <c r="B39" s="37">
        <f>'General Information - 2012'!J39</f>
        <v>12303</v>
      </c>
      <c r="C39" s="37"/>
      <c r="D39" s="37">
        <f>'Collection I - 2012'!N39</f>
        <v>36311</v>
      </c>
      <c r="E39" s="58">
        <f t="shared" si="0"/>
        <v>2.9513939689506623</v>
      </c>
      <c r="F39" s="235">
        <f t="shared" si="1"/>
        <v>2.9109636198397178E-2</v>
      </c>
      <c r="G39" s="235">
        <f t="shared" si="2"/>
        <v>0.37382611329900028</v>
      </c>
      <c r="H39" s="38">
        <v>75</v>
      </c>
      <c r="I39" s="38">
        <v>0</v>
      </c>
      <c r="J39" s="222">
        <f t="shared" si="3"/>
        <v>6.0960741282613995</v>
      </c>
      <c r="M39" s="200">
        <v>1057</v>
      </c>
      <c r="N39" s="200">
        <v>13574</v>
      </c>
    </row>
    <row r="40" spans="1:14" ht="13" customHeight="1" x14ac:dyDescent="0.3">
      <c r="A40" s="35" t="s">
        <v>51</v>
      </c>
      <c r="B40" s="37">
        <f>'General Information - 2012'!J40</f>
        <v>39436</v>
      </c>
      <c r="C40" s="37"/>
      <c r="D40" s="37">
        <f>'Collection I - 2012'!N40</f>
        <v>111190</v>
      </c>
      <c r="E40" s="58">
        <f t="shared" si="0"/>
        <v>2.819505020793184</v>
      </c>
      <c r="F40" s="235">
        <f t="shared" si="1"/>
        <v>7.9008903678388351E-2</v>
      </c>
      <c r="G40" s="235">
        <f t="shared" si="2"/>
        <v>6.7218275024732446E-2</v>
      </c>
      <c r="H40" s="37">
        <v>212</v>
      </c>
      <c r="I40" s="38">
        <v>0</v>
      </c>
      <c r="J40" s="222">
        <f t="shared" si="3"/>
        <v>5.375798762551983</v>
      </c>
      <c r="M40" s="200">
        <v>8785</v>
      </c>
      <c r="N40" s="200">
        <v>7474</v>
      </c>
    </row>
    <row r="41" spans="1:14" ht="13" customHeight="1" x14ac:dyDescent="0.3">
      <c r="A41" s="35" t="s">
        <v>258</v>
      </c>
      <c r="B41" s="37">
        <f>'General Information - 2012'!J41</f>
        <v>369250</v>
      </c>
      <c r="C41" s="37"/>
      <c r="D41" s="37">
        <f>'Collection I - 2012'!N41</f>
        <v>733987</v>
      </c>
      <c r="E41" s="58">
        <f t="shared" si="0"/>
        <v>1.9877779282329044</v>
      </c>
      <c r="F41" s="235">
        <f t="shared" si="1"/>
        <v>0.19340397037004742</v>
      </c>
      <c r="G41" s="235">
        <f t="shared" si="2"/>
        <v>1.2467523266760856E-2</v>
      </c>
      <c r="H41" s="38">
        <v>938</v>
      </c>
      <c r="I41" s="38">
        <v>0</v>
      </c>
      <c r="J41" s="222">
        <f t="shared" si="3"/>
        <v>2.5402843601895735</v>
      </c>
      <c r="M41" s="200">
        <v>141956</v>
      </c>
      <c r="N41" s="200">
        <v>9151</v>
      </c>
    </row>
    <row r="42" spans="1:14" ht="13" customHeight="1" x14ac:dyDescent="0.3">
      <c r="A42" s="35" t="s">
        <v>259</v>
      </c>
      <c r="B42" s="37">
        <f>'General Information - 2012'!J42</f>
        <v>77005</v>
      </c>
      <c r="C42" s="37"/>
      <c r="D42" s="37">
        <f>'Collection I - 2012'!N42</f>
        <v>104486</v>
      </c>
      <c r="E42" s="58">
        <f t="shared" si="0"/>
        <v>1.3568729303291993</v>
      </c>
      <c r="F42" s="235">
        <f t="shared" si="1"/>
        <v>6.1778611488620488E-2</v>
      </c>
      <c r="G42" s="235">
        <f t="shared" si="2"/>
        <v>1.9275309610856956E-2</v>
      </c>
      <c r="H42" s="37">
        <v>147</v>
      </c>
      <c r="I42" s="38">
        <v>200</v>
      </c>
      <c r="J42" s="222">
        <f t="shared" si="3"/>
        <v>4.5062008960457112</v>
      </c>
      <c r="M42" s="200">
        <v>6455</v>
      </c>
      <c r="N42" s="200">
        <v>2014</v>
      </c>
    </row>
    <row r="43" spans="1:14" ht="13" customHeight="1" x14ac:dyDescent="0.3">
      <c r="A43" s="35" t="s">
        <v>69</v>
      </c>
      <c r="B43" s="37">
        <f>'General Information - 2012'!J43</f>
        <v>155363</v>
      </c>
      <c r="C43" s="37"/>
      <c r="D43" s="37">
        <f>'Collection I - 2012'!N43</f>
        <v>446199</v>
      </c>
      <c r="E43" s="58">
        <f t="shared" si="0"/>
        <v>2.8719772403982931</v>
      </c>
      <c r="F43" s="235">
        <f t="shared" si="1"/>
        <v>0.11259774226298132</v>
      </c>
      <c r="G43" s="235">
        <f t="shared" si="2"/>
        <v>0.14618365348196657</v>
      </c>
      <c r="H43" s="38">
        <v>1033</v>
      </c>
      <c r="I43" s="38">
        <v>0</v>
      </c>
      <c r="J43" s="222">
        <f t="shared" si="3"/>
        <v>6.6489447294400854</v>
      </c>
      <c r="M43" s="200">
        <v>50241</v>
      </c>
      <c r="N43" s="200">
        <v>65227</v>
      </c>
    </row>
    <row r="44" spans="1:14" ht="13" customHeight="1" x14ac:dyDescent="0.3">
      <c r="A44" s="35" t="s">
        <v>260</v>
      </c>
      <c r="B44" s="37">
        <f>'General Information - 2012'!J44</f>
        <v>23921</v>
      </c>
      <c r="C44" s="37"/>
      <c r="D44" s="37">
        <f>'Collection I - 2012'!N44</f>
        <v>52298</v>
      </c>
      <c r="E44" s="58">
        <f t="shared" si="0"/>
        <v>2.186279837799423</v>
      </c>
      <c r="F44" s="235">
        <f t="shared" si="1"/>
        <v>0.21207311943095339</v>
      </c>
      <c r="G44" s="235">
        <f t="shared" si="2"/>
        <v>0.32890359095950134</v>
      </c>
      <c r="H44" s="38">
        <v>95</v>
      </c>
      <c r="I44" s="38">
        <v>0</v>
      </c>
      <c r="J44" s="222">
        <f t="shared" si="3"/>
        <v>3.9714058776806991</v>
      </c>
      <c r="M44" s="200">
        <v>11091</v>
      </c>
      <c r="N44" s="200">
        <v>17201</v>
      </c>
    </row>
    <row r="45" spans="1:14" ht="13" customHeight="1" x14ac:dyDescent="0.3">
      <c r="A45" s="35" t="s">
        <v>52</v>
      </c>
      <c r="B45" s="37">
        <f>'General Information - 2012'!J45</f>
        <v>22726</v>
      </c>
      <c r="C45" s="37"/>
      <c r="D45" s="37">
        <f>'Collection I - 2012'!N45</f>
        <v>280606</v>
      </c>
      <c r="E45" s="58">
        <f t="shared" si="0"/>
        <v>12.347355451905306</v>
      </c>
      <c r="F45" s="235">
        <f t="shared" si="1"/>
        <v>0.17215597670755436</v>
      </c>
      <c r="G45" s="235">
        <f t="shared" si="2"/>
        <v>0.11398544578519347</v>
      </c>
      <c r="H45" s="38">
        <v>145</v>
      </c>
      <c r="I45" s="38">
        <v>45</v>
      </c>
      <c r="J45" s="222">
        <f t="shared" si="3"/>
        <v>8.3604681862184282</v>
      </c>
      <c r="M45" s="200">
        <v>48308</v>
      </c>
      <c r="N45" s="200">
        <v>31985</v>
      </c>
    </row>
    <row r="46" spans="1:14" ht="13" customHeight="1" x14ac:dyDescent="0.3">
      <c r="A46" s="35" t="s">
        <v>53</v>
      </c>
      <c r="B46" s="37">
        <f>'General Information - 2012'!J46</f>
        <v>132373</v>
      </c>
      <c r="C46" s="37"/>
      <c r="D46" s="37">
        <f>'Collection I - 2012'!N46</f>
        <v>318121</v>
      </c>
      <c r="E46" s="58">
        <f t="shared" si="0"/>
        <v>2.403216668051642</v>
      </c>
      <c r="F46" s="235">
        <f t="shared" si="1"/>
        <v>8.760503079017104E-2</v>
      </c>
      <c r="G46" s="235">
        <f t="shared" si="2"/>
        <v>6.0957937388603708E-2</v>
      </c>
      <c r="H46" s="38">
        <v>541</v>
      </c>
      <c r="I46" s="38">
        <v>0</v>
      </c>
      <c r="J46" s="222">
        <f t="shared" si="3"/>
        <v>4.0869361576756589</v>
      </c>
      <c r="M46" s="200">
        <v>27869</v>
      </c>
      <c r="N46" s="200">
        <v>19392</v>
      </c>
    </row>
    <row r="47" spans="1:14" ht="13" customHeight="1" x14ac:dyDescent="0.3">
      <c r="A47" s="35" t="s">
        <v>261</v>
      </c>
      <c r="B47" s="37">
        <f>'General Information - 2012'!J47</f>
        <v>8983</v>
      </c>
      <c r="C47" s="37"/>
      <c r="D47" s="37">
        <f>'Collection I - 2012'!N47</f>
        <v>41392</v>
      </c>
      <c r="E47" s="58">
        <f t="shared" si="0"/>
        <v>4.6078147612156295</v>
      </c>
      <c r="F47" s="235">
        <f t="shared" si="1"/>
        <v>3.4547738693467334E-2</v>
      </c>
      <c r="G47" s="235">
        <f t="shared" si="2"/>
        <v>6.6437959025898727E-3</v>
      </c>
      <c r="H47" s="38">
        <v>75</v>
      </c>
      <c r="I47" s="38">
        <v>0</v>
      </c>
      <c r="J47" s="222">
        <f t="shared" si="3"/>
        <v>8.3491038628520542</v>
      </c>
      <c r="M47" s="200">
        <v>1430</v>
      </c>
      <c r="N47" s="200">
        <v>275</v>
      </c>
    </row>
    <row r="48" spans="1:14" ht="13" customHeight="1" x14ac:dyDescent="0.3">
      <c r="A48" s="35" t="s">
        <v>54</v>
      </c>
      <c r="B48" s="37">
        <f>'General Information - 2012'!J48</f>
        <v>20921</v>
      </c>
      <c r="C48" s="37"/>
      <c r="D48" s="37">
        <f>'Collection I - 2012'!N48</f>
        <v>93452</v>
      </c>
      <c r="E48" s="58">
        <f t="shared" si="0"/>
        <v>4.4668992877969504</v>
      </c>
      <c r="F48" s="235">
        <f t="shared" si="1"/>
        <v>4.3434062406369045E-2</v>
      </c>
      <c r="G48" s="235">
        <f t="shared" si="2"/>
        <v>5.5247613748234385E-2</v>
      </c>
      <c r="H48" s="38">
        <v>107</v>
      </c>
      <c r="I48" s="38">
        <v>0</v>
      </c>
      <c r="J48" s="222">
        <f t="shared" si="3"/>
        <v>5.1144782754170448</v>
      </c>
      <c r="M48" s="200">
        <v>4059</v>
      </c>
      <c r="N48" s="200">
        <v>5163</v>
      </c>
    </row>
    <row r="49" spans="1:14" ht="13" customHeight="1" x14ac:dyDescent="0.3">
      <c r="A49" s="35" t="s">
        <v>262</v>
      </c>
      <c r="B49" s="37">
        <f>'General Information - 2012'!J49</f>
        <v>24325</v>
      </c>
      <c r="C49" s="37"/>
      <c r="D49" s="37">
        <f>'Collection I - 2012'!N49</f>
        <v>90880</v>
      </c>
      <c r="E49" s="58">
        <f t="shared" si="0"/>
        <v>3.7360739979445015</v>
      </c>
      <c r="F49" s="235">
        <f t="shared" si="1"/>
        <v>0.15868177816901408</v>
      </c>
      <c r="G49" s="235">
        <f t="shared" si="2"/>
        <v>6.1652728873239436E-2</v>
      </c>
      <c r="H49" s="37">
        <v>218</v>
      </c>
      <c r="I49" s="38">
        <v>0</v>
      </c>
      <c r="J49" s="222">
        <f t="shared" si="3"/>
        <v>8.9619732785200412</v>
      </c>
      <c r="M49" s="200">
        <v>14421</v>
      </c>
      <c r="N49" s="200">
        <v>5603</v>
      </c>
    </row>
    <row r="50" spans="1:14" ht="13" customHeight="1" x14ac:dyDescent="0.3">
      <c r="A50" s="35" t="s">
        <v>263</v>
      </c>
      <c r="B50" s="37">
        <f>'General Information - 2012'!J50</f>
        <v>257093</v>
      </c>
      <c r="C50" s="37"/>
      <c r="D50" s="37">
        <f>'Collection I - 2012'!N50</f>
        <v>703620</v>
      </c>
      <c r="E50" s="58">
        <f t="shared" si="0"/>
        <v>2.7368306410520709</v>
      </c>
      <c r="F50" s="235">
        <f t="shared" si="1"/>
        <v>9.1899036411699497E-2</v>
      </c>
      <c r="G50" s="235">
        <f t="shared" si="2"/>
        <v>5.3560160313805748E-2</v>
      </c>
      <c r="H50" s="38">
        <v>2919</v>
      </c>
      <c r="I50" s="38">
        <v>7</v>
      </c>
      <c r="J50" s="222">
        <f t="shared" si="3"/>
        <v>11.381095556860746</v>
      </c>
      <c r="M50" s="200">
        <v>64662</v>
      </c>
      <c r="N50" s="200">
        <v>37686</v>
      </c>
    </row>
    <row r="51" spans="1:14" ht="13" customHeight="1" x14ac:dyDescent="0.3">
      <c r="A51" s="35" t="s">
        <v>55</v>
      </c>
      <c r="B51" s="37">
        <f>'General Information - 2012'!J51</f>
        <v>4318</v>
      </c>
      <c r="C51" s="37"/>
      <c r="D51" s="37">
        <f>'Collection I - 2012'!N51</f>
        <v>38011</v>
      </c>
      <c r="E51" s="58">
        <f t="shared" si="0"/>
        <v>8.8029180176007404</v>
      </c>
      <c r="F51" s="235">
        <f t="shared" si="1"/>
        <v>5.4194838336271083E-2</v>
      </c>
      <c r="G51" s="235">
        <f t="shared" si="2"/>
        <v>5.5036699902659754E-2</v>
      </c>
      <c r="H51" s="38">
        <v>32</v>
      </c>
      <c r="I51" s="38">
        <v>0</v>
      </c>
      <c r="J51" s="222">
        <f t="shared" si="3"/>
        <v>7.4108383510884677</v>
      </c>
      <c r="M51" s="200">
        <v>2060</v>
      </c>
      <c r="N51" s="200">
        <v>2092</v>
      </c>
    </row>
    <row r="52" spans="1:14" ht="13" customHeight="1" x14ac:dyDescent="0.3">
      <c r="A52" s="35" t="s">
        <v>56</v>
      </c>
      <c r="B52" s="37">
        <f>'General Information - 2012'!J52</f>
        <v>41635</v>
      </c>
      <c r="C52" s="37"/>
      <c r="D52" s="37">
        <f>'Collection I - 2012'!N52</f>
        <v>30293</v>
      </c>
      <c r="E52" s="58">
        <f t="shared" si="0"/>
        <v>0.72758496457307553</v>
      </c>
      <c r="F52" s="235">
        <f t="shared" si="1"/>
        <v>0.27415574555177763</v>
      </c>
      <c r="G52" s="235">
        <f t="shared" si="2"/>
        <v>1.3600501766084573E-2</v>
      </c>
      <c r="H52" s="38">
        <v>3</v>
      </c>
      <c r="I52" s="38">
        <v>0</v>
      </c>
      <c r="J52" s="222">
        <f t="shared" si="3"/>
        <v>7.2054761618830315E-2</v>
      </c>
      <c r="M52" s="200">
        <v>8305</v>
      </c>
      <c r="N52" s="200">
        <v>412</v>
      </c>
    </row>
    <row r="53" spans="1:14" ht="13" customHeight="1" x14ac:dyDescent="0.3">
      <c r="A53" s="35" t="s">
        <v>57</v>
      </c>
      <c r="B53" s="37">
        <f>'General Information - 2012'!J53</f>
        <v>52681</v>
      </c>
      <c r="C53" s="37"/>
      <c r="D53" s="37">
        <f>'Collection I - 2012'!N53</f>
        <v>273496</v>
      </c>
      <c r="E53" s="58">
        <f t="shared" si="0"/>
        <v>5.1915491353618952</v>
      </c>
      <c r="F53" s="235">
        <f t="shared" si="1"/>
        <v>9.9961242577587969E-2</v>
      </c>
      <c r="G53" s="235">
        <f t="shared" si="2"/>
        <v>7.5489221048936725E-2</v>
      </c>
      <c r="H53" s="38">
        <v>505</v>
      </c>
      <c r="I53" s="38">
        <v>0</v>
      </c>
      <c r="J53" s="222">
        <f t="shared" si="3"/>
        <v>9.5859987471764025</v>
      </c>
      <c r="M53" s="200">
        <v>27339</v>
      </c>
      <c r="N53" s="200">
        <v>20646</v>
      </c>
    </row>
    <row r="54" spans="1:14" ht="13" customHeight="1" x14ac:dyDescent="0.3">
      <c r="A54" s="35" t="s">
        <v>264</v>
      </c>
      <c r="B54" s="37">
        <f>'General Information - 2012'!J54</f>
        <v>21722</v>
      </c>
      <c r="C54" s="37"/>
      <c r="D54" s="37">
        <f>'Collection I - 2012'!N54</f>
        <v>115535</v>
      </c>
      <c r="E54" s="58">
        <f t="shared" si="0"/>
        <v>5.318801215357702</v>
      </c>
      <c r="F54" s="235">
        <f t="shared" si="1"/>
        <v>4.0818799497987626E-2</v>
      </c>
      <c r="G54" s="235">
        <f t="shared" si="2"/>
        <v>1.0594192236118925E-2</v>
      </c>
      <c r="H54" s="38">
        <v>122</v>
      </c>
      <c r="I54" s="38">
        <v>0</v>
      </c>
      <c r="J54" s="222">
        <f t="shared" si="3"/>
        <v>5.6164257434858662</v>
      </c>
      <c r="M54" s="200">
        <v>4716</v>
      </c>
      <c r="N54" s="200">
        <v>1224</v>
      </c>
    </row>
    <row r="55" spans="1:14" ht="13" customHeight="1" x14ac:dyDescent="0.3">
      <c r="A55" s="35" t="s">
        <v>58</v>
      </c>
      <c r="B55" s="37">
        <f>'General Information - 2012'!J55</f>
        <v>44758</v>
      </c>
      <c r="C55" s="37"/>
      <c r="D55" s="37">
        <f>'Collection I - 2012'!N55</f>
        <v>179597</v>
      </c>
      <c r="E55" s="58">
        <f t="shared" si="0"/>
        <v>4.0126234416193753</v>
      </c>
      <c r="F55" s="235">
        <f t="shared" si="1"/>
        <v>7.0268434327967616E-2</v>
      </c>
      <c r="G55" s="235">
        <f t="shared" si="2"/>
        <v>3.7901523967549568E-2</v>
      </c>
      <c r="H55" s="38">
        <v>349</v>
      </c>
      <c r="I55" s="38">
        <v>1</v>
      </c>
      <c r="J55" s="222">
        <f t="shared" si="3"/>
        <v>7.8198310916484202</v>
      </c>
      <c r="M55" s="200">
        <v>12620</v>
      </c>
      <c r="N55" s="200">
        <v>6807</v>
      </c>
    </row>
    <row r="56" spans="1:14" ht="13" customHeight="1" x14ac:dyDescent="0.3">
      <c r="A56" s="35" t="s">
        <v>59</v>
      </c>
      <c r="B56" s="37">
        <f>'General Information - 2012'!J56</f>
        <v>52726</v>
      </c>
      <c r="C56" s="37"/>
      <c r="D56" s="37">
        <f>'Collection I - 2012'!N56</f>
        <v>139381</v>
      </c>
      <c r="E56" s="58">
        <f t="shared" si="0"/>
        <v>2.6434965671585178</v>
      </c>
      <c r="F56" s="235">
        <f t="shared" si="1"/>
        <v>0.10489234544163122</v>
      </c>
      <c r="G56" s="235">
        <f t="shared" si="2"/>
        <v>7.7385009434571425E-2</v>
      </c>
      <c r="H56" s="38">
        <v>202</v>
      </c>
      <c r="I56" s="38">
        <v>0</v>
      </c>
      <c r="J56" s="222">
        <f t="shared" si="3"/>
        <v>3.831126958236923</v>
      </c>
      <c r="M56" s="200">
        <v>14620</v>
      </c>
      <c r="N56" s="200">
        <v>10786</v>
      </c>
    </row>
    <row r="57" spans="1:14" ht="13" customHeight="1" x14ac:dyDescent="0.3">
      <c r="A57" s="35" t="s">
        <v>60</v>
      </c>
      <c r="B57" s="37">
        <f>'General Information - 2012'!J57</f>
        <v>53697</v>
      </c>
      <c r="C57" s="37"/>
      <c r="D57" s="37">
        <f>'Collection I - 2012'!N57</f>
        <v>206361</v>
      </c>
      <c r="E57" s="58">
        <f t="shared" si="0"/>
        <v>3.843063858316107</v>
      </c>
      <c r="F57" s="235">
        <f t="shared" si="1"/>
        <v>8.428433667214251E-2</v>
      </c>
      <c r="G57" s="235">
        <f t="shared" si="2"/>
        <v>7.5561758277969196E-2</v>
      </c>
      <c r="H57" s="37">
        <v>246</v>
      </c>
      <c r="I57" s="38">
        <v>0</v>
      </c>
      <c r="J57" s="222">
        <f t="shared" si="3"/>
        <v>4.5812615229901112</v>
      </c>
      <c r="M57" s="200">
        <v>17393</v>
      </c>
      <c r="N57" s="200">
        <v>15593</v>
      </c>
    </row>
    <row r="58" spans="1:14" ht="13" customHeight="1" x14ac:dyDescent="0.3">
      <c r="A58" s="35" t="s">
        <v>61</v>
      </c>
      <c r="B58" s="37">
        <f>'General Information - 2012'!J58</f>
        <v>239453</v>
      </c>
      <c r="C58" s="37"/>
      <c r="D58" s="37">
        <f>'Collection I - 2012'!N58</f>
        <v>733001</v>
      </c>
      <c r="E58" s="58">
        <f t="shared" si="0"/>
        <v>3.0611476991309359</v>
      </c>
      <c r="F58" s="235">
        <f t="shared" si="1"/>
        <v>6.497399048568829E-2</v>
      </c>
      <c r="G58" s="235">
        <f t="shared" si="2"/>
        <v>3.5620688102744741E-2</v>
      </c>
      <c r="H58" s="38">
        <v>772</v>
      </c>
      <c r="I58" s="38">
        <v>10</v>
      </c>
      <c r="J58" s="222">
        <f t="shared" si="3"/>
        <v>3.2657765824608584</v>
      </c>
      <c r="M58" s="200">
        <v>47626</v>
      </c>
      <c r="N58" s="200">
        <v>26110</v>
      </c>
    </row>
    <row r="59" spans="1:14" ht="13" customHeight="1" x14ac:dyDescent="0.3">
      <c r="A59" s="35" t="s">
        <v>62</v>
      </c>
      <c r="B59" s="37">
        <f>'General Information - 2012'!J59</f>
        <v>123441</v>
      </c>
      <c r="C59" s="37"/>
      <c r="D59" s="37">
        <f>'Collection I - 2012'!N59</f>
        <v>206137</v>
      </c>
      <c r="E59" s="58">
        <f t="shared" si="0"/>
        <v>1.6699232831879198</v>
      </c>
      <c r="F59" s="235">
        <f t="shared" si="1"/>
        <v>8.6394000106725141E-2</v>
      </c>
      <c r="G59" s="235">
        <f t="shared" si="2"/>
        <v>0.16796111324022373</v>
      </c>
      <c r="H59" s="38">
        <v>394</v>
      </c>
      <c r="I59" s="38">
        <v>0</v>
      </c>
      <c r="J59" s="222">
        <f t="shared" si="3"/>
        <v>3.1918082322729076</v>
      </c>
      <c r="M59" s="200">
        <v>17809</v>
      </c>
      <c r="N59" s="200">
        <v>34623</v>
      </c>
    </row>
    <row r="60" spans="1:14" ht="13" customHeight="1" x14ac:dyDescent="0.3">
      <c r="A60" s="35" t="s">
        <v>265</v>
      </c>
      <c r="B60" s="37">
        <f>'General Information - 2012'!J60</f>
        <v>4954</v>
      </c>
      <c r="C60" s="37"/>
      <c r="D60" s="37">
        <v>38405</v>
      </c>
      <c r="E60" s="58">
        <f t="shared" si="0"/>
        <v>7.7523213564796123</v>
      </c>
      <c r="F60" s="235">
        <f t="shared" si="1"/>
        <v>2.6559041791433407E-2</v>
      </c>
      <c r="G60" s="235">
        <f t="shared" si="2"/>
        <v>2.1741960682202837E-2</v>
      </c>
      <c r="H60" s="38">
        <v>32</v>
      </c>
      <c r="I60" s="38">
        <v>0</v>
      </c>
      <c r="J60" s="222">
        <f t="shared" si="3"/>
        <v>6.4594267258780791</v>
      </c>
      <c r="M60" s="200">
        <v>1020</v>
      </c>
      <c r="N60" s="200">
        <v>835</v>
      </c>
    </row>
    <row r="61" spans="1:14" ht="13" customHeight="1" x14ac:dyDescent="0.3">
      <c r="A61" s="35" t="s">
        <v>266</v>
      </c>
      <c r="B61" s="37">
        <f>'General Information - 2012'!J61</f>
        <v>111893</v>
      </c>
      <c r="C61" s="37"/>
      <c r="D61" s="37">
        <f>'Collection I - 2012'!N61</f>
        <v>341257</v>
      </c>
      <c r="E61" s="58">
        <f t="shared" si="0"/>
        <v>3.0498511971258258</v>
      </c>
      <c r="F61" s="235">
        <f t="shared" si="1"/>
        <v>6.5542977872981356E-2</v>
      </c>
      <c r="G61" s="235">
        <f t="shared" si="2"/>
        <v>9.9499790480488307E-2</v>
      </c>
      <c r="H61" s="38">
        <v>990</v>
      </c>
      <c r="I61" s="38">
        <v>0</v>
      </c>
      <c r="J61" s="222">
        <f t="shared" si="3"/>
        <v>8.8477384644258361</v>
      </c>
      <c r="M61" s="200">
        <v>22367</v>
      </c>
      <c r="N61" s="200">
        <v>33955</v>
      </c>
    </row>
    <row r="62" spans="1:14" ht="13" customHeight="1" x14ac:dyDescent="0.3">
      <c r="A62" s="35" t="s">
        <v>63</v>
      </c>
      <c r="B62" s="37">
        <f>'General Information - 2012'!J62</f>
        <v>22419</v>
      </c>
      <c r="C62" s="37"/>
      <c r="D62" s="37">
        <f>'Collection I - 2012'!N62</f>
        <v>60905</v>
      </c>
      <c r="E62" s="58">
        <f t="shared" si="0"/>
        <v>2.7166688969177928</v>
      </c>
      <c r="F62" s="235">
        <f t="shared" si="1"/>
        <v>0.11358673343732041</v>
      </c>
      <c r="G62" s="235">
        <f t="shared" si="2"/>
        <v>8.6593875708069951E-2</v>
      </c>
      <c r="H62" s="38">
        <v>144</v>
      </c>
      <c r="I62" s="38">
        <v>0</v>
      </c>
      <c r="J62" s="222">
        <f t="shared" si="3"/>
        <v>6.4231232436772379</v>
      </c>
      <c r="M62" s="200">
        <v>6918</v>
      </c>
      <c r="N62" s="200">
        <v>5274</v>
      </c>
    </row>
    <row r="63" spans="1:14" ht="13" customHeight="1" x14ac:dyDescent="0.3">
      <c r="A63" s="35" t="s">
        <v>70</v>
      </c>
      <c r="B63" s="37">
        <f>'General Information - 2012'!J63</f>
        <v>58723</v>
      </c>
      <c r="C63" s="37"/>
      <c r="D63" s="37">
        <f>'Collection I - 2012'!N63</f>
        <v>214083</v>
      </c>
      <c r="E63" s="58">
        <f t="shared" si="0"/>
        <v>3.645641401154573</v>
      </c>
      <c r="F63" s="235">
        <f t="shared" si="1"/>
        <v>3.9596791898469284E-2</v>
      </c>
      <c r="G63" s="235">
        <f t="shared" si="2"/>
        <v>2.3929971085980672E-2</v>
      </c>
      <c r="H63" s="38">
        <v>240</v>
      </c>
      <c r="I63" s="38">
        <v>0</v>
      </c>
      <c r="J63" s="222">
        <f t="shared" si="3"/>
        <v>4.0869846567784345</v>
      </c>
      <c r="M63" s="200">
        <v>8477</v>
      </c>
      <c r="N63" s="200">
        <v>5123</v>
      </c>
    </row>
    <row r="64" spans="1:14" ht="13" customHeight="1" x14ac:dyDescent="0.3">
      <c r="A64" s="40" t="s">
        <v>267</v>
      </c>
      <c r="B64" s="37">
        <f>'General Information - 2012'!J64</f>
        <v>53869</v>
      </c>
      <c r="C64" s="37"/>
      <c r="D64" s="37">
        <f>'Collection I - 2012'!N64</f>
        <v>149430</v>
      </c>
      <c r="E64" s="58">
        <f t="shared" si="0"/>
        <v>2.7739516233826507</v>
      </c>
      <c r="F64" s="235">
        <f t="shared" si="1"/>
        <v>0.16343438399250484</v>
      </c>
      <c r="G64" s="235">
        <f t="shared" si="2"/>
        <v>2.6005487519239777E-2</v>
      </c>
      <c r="H64" s="38">
        <v>340</v>
      </c>
      <c r="I64" s="38">
        <v>13</v>
      </c>
      <c r="J64" s="222">
        <f t="shared" si="3"/>
        <v>6.5529339694443927</v>
      </c>
      <c r="M64" s="200">
        <v>24422</v>
      </c>
      <c r="N64" s="200">
        <v>3886</v>
      </c>
    </row>
    <row r="65" spans="1:14" ht="13" customHeight="1" x14ac:dyDescent="0.3">
      <c r="A65" s="35" t="s">
        <v>64</v>
      </c>
      <c r="B65" s="37">
        <f>'General Information - 2012'!J65</f>
        <v>964</v>
      </c>
      <c r="C65" s="37"/>
      <c r="D65" s="37">
        <f>'Collection I - 2012'!N65</f>
        <v>11264</v>
      </c>
      <c r="E65" s="58">
        <f t="shared" si="0"/>
        <v>11.684647302904564</v>
      </c>
      <c r="F65" s="235">
        <f t="shared" si="1"/>
        <v>1.775568181818182E-2</v>
      </c>
      <c r="G65" s="235">
        <f t="shared" si="2"/>
        <v>1.1097301136363636E-2</v>
      </c>
      <c r="H65" s="38">
        <v>2</v>
      </c>
      <c r="I65" s="38">
        <v>0</v>
      </c>
      <c r="J65" s="222">
        <f t="shared" si="3"/>
        <v>2.0746887966804981</v>
      </c>
      <c r="M65" s="200">
        <v>200</v>
      </c>
      <c r="N65" s="200">
        <v>125</v>
      </c>
    </row>
    <row r="66" spans="1:14" ht="13" customHeight="1" x14ac:dyDescent="0.3">
      <c r="A66" s="35" t="s">
        <v>268</v>
      </c>
      <c r="B66" s="37">
        <f>'General Information - 2012'!J66</f>
        <v>46670</v>
      </c>
      <c r="C66" s="37"/>
      <c r="D66" s="37">
        <f>'Collection I - 2012'!N66</f>
        <v>105953</v>
      </c>
      <c r="E66" s="58">
        <f t="shared" si="0"/>
        <v>2.2702592671952004</v>
      </c>
      <c r="F66" s="235">
        <f t="shared" si="1"/>
        <v>1.79607939369343E-2</v>
      </c>
      <c r="G66" s="235">
        <f t="shared" si="2"/>
        <v>1.0967126933640388E-2</v>
      </c>
      <c r="H66" s="38">
        <v>80</v>
      </c>
      <c r="I66" s="38">
        <v>0</v>
      </c>
      <c r="J66" s="222">
        <f t="shared" si="3"/>
        <v>1.7141632740518533</v>
      </c>
      <c r="M66" s="200">
        <v>1903</v>
      </c>
      <c r="N66" s="200">
        <v>1162</v>
      </c>
    </row>
    <row r="67" spans="1:14" ht="13" customHeight="1" x14ac:dyDescent="0.3">
      <c r="A67" s="35" t="s">
        <v>269</v>
      </c>
      <c r="B67" s="37">
        <f>'General Information - 2012'!J67</f>
        <v>40940</v>
      </c>
      <c r="C67" s="37"/>
      <c r="D67" s="37">
        <f>'Collection I - 2012'!N67</f>
        <v>115452</v>
      </c>
      <c r="E67" s="58">
        <f t="shared" si="0"/>
        <v>2.8200293111871031</v>
      </c>
      <c r="F67" s="235">
        <f t="shared" si="1"/>
        <v>0.15977202646987493</v>
      </c>
      <c r="G67" s="235">
        <f t="shared" si="2"/>
        <v>0.13234071302359421</v>
      </c>
      <c r="H67" s="38">
        <v>256</v>
      </c>
      <c r="I67" s="38">
        <v>0</v>
      </c>
      <c r="J67" s="222">
        <f t="shared" si="3"/>
        <v>6.2530532486565713</v>
      </c>
      <c r="M67" s="200">
        <v>18446</v>
      </c>
      <c r="N67" s="200">
        <v>15279</v>
      </c>
    </row>
    <row r="68" spans="1:14" ht="13" customHeight="1" x14ac:dyDescent="0.3">
      <c r="A68" s="35" t="s">
        <v>270</v>
      </c>
      <c r="B68" s="37">
        <f>'General Information - 2012'!J68</f>
        <v>24106</v>
      </c>
      <c r="C68" s="37"/>
      <c r="D68" s="37">
        <f>'Collection I - 2012'!N68</f>
        <v>101695</v>
      </c>
      <c r="E68" s="58">
        <f t="shared" si="0"/>
        <v>4.2186592549572719</v>
      </c>
      <c r="F68" s="235">
        <f t="shared" si="1"/>
        <v>3.221397315502237E-2</v>
      </c>
      <c r="G68" s="235">
        <f t="shared" si="2"/>
        <v>9.7694085254928953E-2</v>
      </c>
      <c r="H68" s="38">
        <v>166</v>
      </c>
      <c r="I68" s="38">
        <v>0</v>
      </c>
      <c r="J68" s="222">
        <f t="shared" si="3"/>
        <v>6.8862523852982651</v>
      </c>
      <c r="M68" s="200">
        <v>3276</v>
      </c>
      <c r="N68" s="200">
        <v>9935</v>
      </c>
    </row>
    <row r="69" spans="1:14" ht="13" customHeight="1" x14ac:dyDescent="0.3">
      <c r="A69" s="35" t="s">
        <v>271</v>
      </c>
      <c r="B69" s="37">
        <f>'General Information - 2012'!J69</f>
        <v>11512</v>
      </c>
      <c r="C69" s="37"/>
      <c r="D69" s="37">
        <f>'Collection I - 2012'!N69</f>
        <v>34929</v>
      </c>
      <c r="E69" s="58">
        <f t="shared" ref="E69:E72" si="4">D69/B69</f>
        <v>3.0341382904794996</v>
      </c>
      <c r="F69" s="277">
        <f t="shared" ref="F69:F71" si="5">M69/D69</f>
        <v>0.11872655959231584</v>
      </c>
      <c r="G69" s="235">
        <f t="shared" ref="G69:G71" si="6">N69/D69</f>
        <v>4.7238684187924075E-2</v>
      </c>
      <c r="H69" s="38">
        <v>80</v>
      </c>
      <c r="I69" s="38">
        <v>0</v>
      </c>
      <c r="J69" s="222">
        <f t="shared" ref="J69:J72" si="7">(H69+I69)/(B69/1000)</f>
        <v>6.9492703266157054</v>
      </c>
      <c r="M69" s="200">
        <v>4147</v>
      </c>
      <c r="N69" s="200">
        <v>1650</v>
      </c>
    </row>
    <row r="70" spans="1:14" ht="13" customHeight="1" x14ac:dyDescent="0.3">
      <c r="A70" s="35" t="s">
        <v>65</v>
      </c>
      <c r="B70" s="37">
        <f>'General Information - 2012'!J70</f>
        <v>15405</v>
      </c>
      <c r="C70" s="37"/>
      <c r="D70" s="37">
        <f>'Collection I - 2012'!N70</f>
        <v>30726</v>
      </c>
      <c r="E70" s="58">
        <f t="shared" si="4"/>
        <v>1.9945472249269718</v>
      </c>
      <c r="F70" s="235">
        <f t="shared" si="5"/>
        <v>0.14609776736314523</v>
      </c>
      <c r="G70" s="235">
        <f t="shared" si="6"/>
        <v>4.9762416194753627E-2</v>
      </c>
      <c r="H70" s="38">
        <v>81</v>
      </c>
      <c r="I70" s="38">
        <v>90</v>
      </c>
      <c r="J70" s="222">
        <f t="shared" si="7"/>
        <v>11.100292112950342</v>
      </c>
      <c r="M70" s="200">
        <v>4489</v>
      </c>
      <c r="N70" s="200">
        <v>1529</v>
      </c>
    </row>
    <row r="71" spans="1:14" ht="13" customHeight="1" x14ac:dyDescent="0.3">
      <c r="A71" s="46" t="s">
        <v>272</v>
      </c>
      <c r="B71" s="37">
        <f>'General Information - 2012'!J71</f>
        <v>15000</v>
      </c>
      <c r="C71" s="37"/>
      <c r="D71" s="37">
        <f>'Collection I - 2012'!N71</f>
        <v>69842</v>
      </c>
      <c r="E71" s="58">
        <f t="shared" si="4"/>
        <v>4.656133333333333</v>
      </c>
      <c r="F71" s="235">
        <f t="shared" si="5"/>
        <v>9.1091320408922996E-2</v>
      </c>
      <c r="G71" s="235">
        <f t="shared" si="6"/>
        <v>0.14790527189943015</v>
      </c>
      <c r="H71" s="38">
        <v>401</v>
      </c>
      <c r="I71" s="38">
        <v>0</v>
      </c>
      <c r="J71" s="222">
        <f t="shared" si="7"/>
        <v>26.733333333333334</v>
      </c>
      <c r="M71" s="200">
        <v>6362</v>
      </c>
      <c r="N71" s="200">
        <v>10330</v>
      </c>
    </row>
    <row r="72" spans="1:14" ht="13" customHeight="1" x14ac:dyDescent="0.3">
      <c r="A72" s="41" t="s">
        <v>66</v>
      </c>
      <c r="B72" s="44">
        <f>SUM(B4:B71)</f>
        <v>4624437</v>
      </c>
      <c r="C72" s="44" t="s">
        <v>230</v>
      </c>
      <c r="D72" s="44">
        <f t="shared" ref="D72:I72" si="8">SUM(D4:D71)</f>
        <v>13901979</v>
      </c>
      <c r="E72" s="232">
        <f t="shared" si="4"/>
        <v>3.0061992411184324</v>
      </c>
      <c r="F72" s="236">
        <f t="shared" ref="F72" si="9">M72/D72</f>
        <v>0.10142167528810107</v>
      </c>
      <c r="G72" s="236">
        <f t="shared" ref="G72" si="10">N72/D72</f>
        <v>5.9676467645361858E-2</v>
      </c>
      <c r="H72" s="44">
        <f t="shared" si="8"/>
        <v>38138</v>
      </c>
      <c r="I72" s="44">
        <f t="shared" si="8"/>
        <v>934</v>
      </c>
      <c r="J72" s="233">
        <f t="shared" si="7"/>
        <v>8.4490284979555348</v>
      </c>
      <c r="M72" s="278">
        <f t="shared" ref="M72:N72" si="11">SUM(M4:M71)</f>
        <v>1409962</v>
      </c>
      <c r="N72" s="278">
        <f t="shared" si="11"/>
        <v>829621</v>
      </c>
    </row>
    <row r="73" spans="1:14" s="53" customFormat="1" ht="13" x14ac:dyDescent="0.3">
      <c r="A73" s="255" t="s">
        <v>155</v>
      </c>
      <c r="B73" s="114"/>
      <c r="D73" s="114"/>
      <c r="E73" s="258">
        <v>2.5</v>
      </c>
      <c r="F73" s="114"/>
      <c r="G73" s="305">
        <v>0.04</v>
      </c>
      <c r="H73" s="114"/>
      <c r="I73" s="114"/>
      <c r="J73" s="260"/>
    </row>
    <row r="74" spans="1:14" s="53" customFormat="1" ht="13" x14ac:dyDescent="0.3">
      <c r="A74" s="255" t="s">
        <v>90</v>
      </c>
      <c r="B74" s="114"/>
      <c r="C74" s="257"/>
      <c r="D74" s="114"/>
      <c r="E74" s="258">
        <v>3.5</v>
      </c>
      <c r="F74" s="114"/>
      <c r="G74" s="114"/>
      <c r="H74" s="114"/>
      <c r="I74" s="114"/>
      <c r="J74" s="260"/>
    </row>
    <row r="75" spans="1:14" s="53" customFormat="1" ht="13" x14ac:dyDescent="0.3">
      <c r="A75" s="255" t="s">
        <v>237</v>
      </c>
      <c r="B75" s="114"/>
      <c r="C75" s="257"/>
      <c r="D75" s="114"/>
      <c r="E75" s="258">
        <v>4.5</v>
      </c>
      <c r="F75" s="114"/>
      <c r="G75" s="114"/>
      <c r="H75" s="114"/>
      <c r="I75" s="114"/>
      <c r="J75" s="260"/>
    </row>
    <row r="76" spans="1:14" s="114" customFormat="1" ht="13" x14ac:dyDescent="0.3">
      <c r="A76" s="255" t="s">
        <v>88</v>
      </c>
      <c r="B76" s="114" t="s">
        <v>300</v>
      </c>
      <c r="C76" s="53"/>
      <c r="E76" s="258">
        <v>2.62</v>
      </c>
      <c r="J76" s="306">
        <v>5.14</v>
      </c>
    </row>
    <row r="77" spans="1:14" s="53" customFormat="1" ht="13" x14ac:dyDescent="0.3">
      <c r="C77" s="114" t="s">
        <v>231</v>
      </c>
      <c r="J77" s="216"/>
    </row>
  </sheetData>
  <mergeCells count="1">
    <mergeCell ref="A1:J2"/>
  </mergeCells>
  <phoneticPr fontId="0" type="noConversion"/>
  <printOptions horizontalCentered="1" verticalCentered="1" gridLines="1"/>
  <pageMargins left="0.5" right="0.5" top="0.75" bottom="0.75" header="0.5" footer="0.5"/>
  <pageSetup scale="91" fitToHeight="2" orientation="landscape" r:id="rId1"/>
  <headerFooter alignWithMargins="0">
    <oddFooter>&amp;C&amp;"Garamond,Regular"&amp;P</oddFooter>
  </headerFooter>
  <rowBreaks count="1" manualBreakCount="1">
    <brk id="37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zoomScaleNormal="100" workbookViewId="0">
      <pane xSplit="1" ySplit="4" topLeftCell="F5" activePane="bottomRight" state="frozen"/>
      <selection pane="topRight" activeCell="B1" sqref="B1"/>
      <selection pane="bottomLeft" activeCell="A5" sqref="A5"/>
      <selection pane="bottomRight" activeCell="L73" sqref="L73"/>
    </sheetView>
  </sheetViews>
  <sheetFormatPr defaultColWidth="9.26953125" defaultRowHeight="13" x14ac:dyDescent="0.3"/>
  <cols>
    <col min="1" max="1" width="29.26953125" style="29" customWidth="1"/>
    <col min="2" max="2" width="9.7265625" style="29" customWidth="1"/>
    <col min="3" max="3" width="1.81640625" style="29" bestFit="1" customWidth="1"/>
    <col min="4" max="4" width="9.26953125" style="29"/>
    <col min="5" max="7" width="8" style="29" customWidth="1"/>
    <col min="8" max="8" width="9.1796875" style="300"/>
    <col min="9" max="9" width="9.54296875" style="300" bestFit="1" customWidth="1"/>
    <col min="10" max="10" width="9" style="29" customWidth="1"/>
    <col min="11" max="12" width="8.26953125" style="29" customWidth="1"/>
    <col min="13" max="13" width="10" style="132" customWidth="1"/>
    <col min="14" max="14" width="9.1796875" style="29"/>
    <col min="15" max="15" width="9.1796875" style="130"/>
    <col min="16" max="16" width="21" style="1" customWidth="1"/>
    <col min="17" max="16384" width="9.26953125" style="29"/>
  </cols>
  <sheetData>
    <row r="1" spans="1:16" ht="13" customHeight="1" x14ac:dyDescent="0.3">
      <c r="A1" s="324" t="s">
        <v>232</v>
      </c>
      <c r="B1" s="362"/>
      <c r="C1" s="362"/>
      <c r="D1" s="373" t="s">
        <v>233</v>
      </c>
      <c r="E1" s="374"/>
      <c r="F1" s="374"/>
      <c r="G1" s="374"/>
      <c r="H1" s="374"/>
      <c r="I1" s="374"/>
      <c r="J1" s="374"/>
      <c r="K1" s="374"/>
      <c r="L1" s="374"/>
      <c r="M1" s="375"/>
      <c r="N1" s="365"/>
      <c r="O1" s="366"/>
    </row>
    <row r="2" spans="1:16" ht="13" customHeight="1" x14ac:dyDescent="0.3">
      <c r="A2" s="363"/>
      <c r="B2" s="364"/>
      <c r="C2" s="364"/>
      <c r="D2" s="376"/>
      <c r="E2" s="377"/>
      <c r="F2" s="377"/>
      <c r="G2" s="377"/>
      <c r="H2" s="377"/>
      <c r="I2" s="377"/>
      <c r="J2" s="377"/>
      <c r="K2" s="377"/>
      <c r="L2" s="377"/>
      <c r="M2" s="378"/>
      <c r="N2" s="367"/>
      <c r="O2" s="368"/>
    </row>
    <row r="3" spans="1:16" s="78" customFormat="1" ht="13" customHeight="1" x14ac:dyDescent="0.3">
      <c r="A3" s="344" t="s">
        <v>23</v>
      </c>
      <c r="B3" s="360" t="s">
        <v>2</v>
      </c>
      <c r="C3" s="346"/>
      <c r="D3" s="369" t="s">
        <v>73</v>
      </c>
      <c r="E3" s="371"/>
      <c r="F3" s="370"/>
      <c r="G3" s="369" t="s">
        <v>74</v>
      </c>
      <c r="H3" s="371"/>
      <c r="I3" s="371"/>
      <c r="J3" s="370"/>
      <c r="K3" s="369" t="s">
        <v>75</v>
      </c>
      <c r="L3" s="371"/>
      <c r="M3" s="370"/>
      <c r="N3" s="369" t="s">
        <v>236</v>
      </c>
      <c r="O3" s="370"/>
      <c r="P3" s="77"/>
    </row>
    <row r="4" spans="1:16" s="251" customFormat="1" ht="40" thickBot="1" x14ac:dyDescent="0.4">
      <c r="A4" s="345"/>
      <c r="B4" s="361"/>
      <c r="C4" s="372"/>
      <c r="D4" s="139" t="s">
        <v>76</v>
      </c>
      <c r="E4" s="56" t="s">
        <v>77</v>
      </c>
      <c r="F4" s="128" t="s">
        <v>78</v>
      </c>
      <c r="G4" s="127" t="s">
        <v>79</v>
      </c>
      <c r="H4" s="167" t="s">
        <v>80</v>
      </c>
      <c r="I4" s="167" t="s">
        <v>81</v>
      </c>
      <c r="J4" s="275" t="s">
        <v>82</v>
      </c>
      <c r="K4" s="127" t="s">
        <v>83</v>
      </c>
      <c r="L4" s="56" t="s">
        <v>84</v>
      </c>
      <c r="M4" s="129" t="s">
        <v>85</v>
      </c>
      <c r="N4" s="64" t="s">
        <v>234</v>
      </c>
      <c r="O4" s="131" t="s">
        <v>235</v>
      </c>
      <c r="P4" s="298"/>
    </row>
    <row r="5" spans="1:16" ht="13" customHeight="1" x14ac:dyDescent="0.35">
      <c r="A5" s="35" t="s">
        <v>240</v>
      </c>
      <c r="B5" s="37">
        <f>'General Information - 2012'!J4</f>
        <v>61912</v>
      </c>
      <c r="C5" s="37"/>
      <c r="D5" s="140">
        <v>2012</v>
      </c>
      <c r="E5" s="57" t="s">
        <v>279</v>
      </c>
      <c r="F5" s="143">
        <v>90000</v>
      </c>
      <c r="G5" s="201" t="s">
        <v>298</v>
      </c>
      <c r="H5" s="38">
        <v>4</v>
      </c>
      <c r="I5" s="58">
        <v>4</v>
      </c>
      <c r="J5" s="132">
        <f>B5/I5</f>
        <v>15478</v>
      </c>
      <c r="K5" s="38">
        <v>23</v>
      </c>
      <c r="L5" s="58">
        <v>15.55</v>
      </c>
      <c r="M5" s="132">
        <f>B5/L5</f>
        <v>3981.4790996784564</v>
      </c>
      <c r="N5" s="246">
        <v>0</v>
      </c>
      <c r="O5" s="247">
        <v>0</v>
      </c>
      <c r="P5" s="299"/>
    </row>
    <row r="6" spans="1:16" ht="13" customHeight="1" x14ac:dyDescent="0.35">
      <c r="A6" s="35" t="s">
        <v>32</v>
      </c>
      <c r="B6" s="37">
        <f>'General Information - 2012'!J5</f>
        <v>25539</v>
      </c>
      <c r="C6" s="37"/>
      <c r="D6" s="140">
        <v>2013</v>
      </c>
      <c r="E6" s="57" t="s">
        <v>280</v>
      </c>
      <c r="F6" s="144">
        <v>51580</v>
      </c>
      <c r="G6" s="201">
        <v>30000</v>
      </c>
      <c r="H6" s="38">
        <v>3</v>
      </c>
      <c r="I6" s="58">
        <v>3</v>
      </c>
      <c r="J6" s="132">
        <f t="shared" ref="J6:J69" si="0">B6/I6</f>
        <v>8513</v>
      </c>
      <c r="K6" s="38">
        <v>23</v>
      </c>
      <c r="L6" s="58">
        <v>22.38</v>
      </c>
      <c r="M6" s="132">
        <f t="shared" ref="M6:M69" si="1">B6/L6</f>
        <v>1141.152815013405</v>
      </c>
      <c r="N6" s="246">
        <v>0</v>
      </c>
      <c r="O6" s="247">
        <v>0</v>
      </c>
      <c r="P6" s="299"/>
    </row>
    <row r="7" spans="1:16" ht="13" customHeight="1" x14ac:dyDescent="0.35">
      <c r="A7" s="35" t="s">
        <v>241</v>
      </c>
      <c r="B7" s="37">
        <f>'General Information - 2012'!J6</f>
        <v>112286</v>
      </c>
      <c r="C7" s="37"/>
      <c r="D7" s="140">
        <v>1992</v>
      </c>
      <c r="E7" s="57" t="s">
        <v>279</v>
      </c>
      <c r="F7" s="144">
        <v>94198</v>
      </c>
      <c r="G7" s="201">
        <v>35800</v>
      </c>
      <c r="H7" s="38">
        <v>13</v>
      </c>
      <c r="I7" s="58">
        <v>13</v>
      </c>
      <c r="J7" s="132">
        <f t="shared" si="0"/>
        <v>8637.3846153846152</v>
      </c>
      <c r="K7" s="38">
        <v>74</v>
      </c>
      <c r="L7" s="58">
        <v>63.6</v>
      </c>
      <c r="M7" s="132">
        <f t="shared" si="1"/>
        <v>1765.5031446540879</v>
      </c>
      <c r="N7" s="246">
        <v>6</v>
      </c>
      <c r="O7" s="247">
        <v>5</v>
      </c>
      <c r="P7" s="299"/>
    </row>
    <row r="8" spans="1:16" ht="13" customHeight="1" x14ac:dyDescent="0.35">
      <c r="A8" s="35" t="s">
        <v>242</v>
      </c>
      <c r="B8" s="37">
        <f>'General Information - 2012'!J7</f>
        <v>23026</v>
      </c>
      <c r="C8" s="37"/>
      <c r="D8" s="140">
        <v>2007</v>
      </c>
      <c r="E8" s="57" t="s">
        <v>279</v>
      </c>
      <c r="F8" s="144">
        <v>79076</v>
      </c>
      <c r="G8" s="201" t="s">
        <v>298</v>
      </c>
      <c r="H8" s="38">
        <v>1</v>
      </c>
      <c r="I8" s="58">
        <v>1</v>
      </c>
      <c r="J8" s="132">
        <f t="shared" si="0"/>
        <v>23026</v>
      </c>
      <c r="K8" s="38">
        <v>21</v>
      </c>
      <c r="L8" s="58">
        <v>15.75</v>
      </c>
      <c r="M8" s="132">
        <f t="shared" si="1"/>
        <v>1461.968253968254</v>
      </c>
      <c r="N8" s="246">
        <v>0</v>
      </c>
      <c r="O8" s="247">
        <v>0</v>
      </c>
      <c r="P8" s="299"/>
    </row>
    <row r="9" spans="1:16" ht="13" customHeight="1" x14ac:dyDescent="0.35">
      <c r="A9" s="35" t="s">
        <v>33</v>
      </c>
      <c r="B9" s="37">
        <f>'General Information - 2012'!J8</f>
        <v>31079</v>
      </c>
      <c r="C9" s="37"/>
      <c r="D9" s="140">
        <v>2006</v>
      </c>
      <c r="E9" s="57" t="s">
        <v>279</v>
      </c>
      <c r="F9" s="144">
        <v>49000</v>
      </c>
      <c r="G9" s="201" t="s">
        <v>298</v>
      </c>
      <c r="H9" s="38">
        <v>1</v>
      </c>
      <c r="I9" s="58">
        <v>0.63</v>
      </c>
      <c r="J9" s="132">
        <f t="shared" si="0"/>
        <v>49331.746031746028</v>
      </c>
      <c r="K9" s="38">
        <v>22</v>
      </c>
      <c r="L9" s="58">
        <v>9.5299999999999994</v>
      </c>
      <c r="M9" s="132">
        <f t="shared" si="1"/>
        <v>3261.1752360965374</v>
      </c>
      <c r="N9" s="246">
        <v>17</v>
      </c>
      <c r="O9" s="247">
        <v>60</v>
      </c>
      <c r="P9" s="299"/>
    </row>
    <row r="10" spans="1:16" ht="13" customHeight="1" x14ac:dyDescent="0.35">
      <c r="A10" s="35" t="s">
        <v>243</v>
      </c>
      <c r="B10" s="37">
        <f>'General Information - 2012'!J9</f>
        <v>41632</v>
      </c>
      <c r="C10" s="37"/>
      <c r="D10" s="140">
        <v>1981</v>
      </c>
      <c r="E10" s="57" t="s">
        <v>280</v>
      </c>
      <c r="F10" s="144">
        <v>42286</v>
      </c>
      <c r="G10" s="201" t="s">
        <v>298</v>
      </c>
      <c r="H10" s="38">
        <v>1</v>
      </c>
      <c r="I10" s="58">
        <v>1</v>
      </c>
      <c r="J10" s="132">
        <f t="shared" si="0"/>
        <v>41632</v>
      </c>
      <c r="K10" s="38">
        <v>19</v>
      </c>
      <c r="L10" s="58">
        <v>11.7</v>
      </c>
      <c r="M10" s="132">
        <f t="shared" si="1"/>
        <v>3558.2905982905986</v>
      </c>
      <c r="N10" s="246">
        <v>0</v>
      </c>
      <c r="O10" s="247">
        <v>0</v>
      </c>
      <c r="P10" s="299"/>
    </row>
    <row r="11" spans="1:16" ht="13" customHeight="1" x14ac:dyDescent="0.35">
      <c r="A11" s="35" t="s">
        <v>244</v>
      </c>
      <c r="B11" s="37">
        <f>'General Information - 2012'!J10</f>
        <v>36281</v>
      </c>
      <c r="C11" s="37"/>
      <c r="D11" s="140">
        <v>2011</v>
      </c>
      <c r="E11" s="57" t="s">
        <v>279</v>
      </c>
      <c r="F11" s="144">
        <v>56569</v>
      </c>
      <c r="G11" s="201">
        <v>31824</v>
      </c>
      <c r="H11" s="38">
        <v>3</v>
      </c>
      <c r="I11" s="58">
        <v>3</v>
      </c>
      <c r="J11" s="132">
        <f t="shared" si="0"/>
        <v>12093.666666666666</v>
      </c>
      <c r="K11" s="38">
        <v>29</v>
      </c>
      <c r="L11" s="58">
        <v>23.38</v>
      </c>
      <c r="M11" s="132">
        <f t="shared" si="1"/>
        <v>1551.7964071856288</v>
      </c>
      <c r="N11" s="246">
        <v>0</v>
      </c>
      <c r="O11" s="247">
        <v>0</v>
      </c>
      <c r="P11" s="299"/>
    </row>
    <row r="12" spans="1:16" ht="13" customHeight="1" x14ac:dyDescent="0.35">
      <c r="A12" s="35" t="s">
        <v>35</v>
      </c>
      <c r="B12" s="37">
        <f>'General Information - 2012'!J11</f>
        <v>14076</v>
      </c>
      <c r="C12" s="37"/>
      <c r="D12" s="140">
        <v>2000</v>
      </c>
      <c r="E12" s="57" t="s">
        <v>280</v>
      </c>
      <c r="F12" s="144">
        <v>57000</v>
      </c>
      <c r="G12" s="201">
        <v>30000</v>
      </c>
      <c r="H12" s="38">
        <v>0</v>
      </c>
      <c r="I12" s="58">
        <v>0</v>
      </c>
      <c r="J12" s="297" t="s">
        <v>281</v>
      </c>
      <c r="K12" s="38">
        <v>18</v>
      </c>
      <c r="L12" s="58">
        <v>13.05</v>
      </c>
      <c r="M12" s="132">
        <f t="shared" si="1"/>
        <v>1078.6206896551723</v>
      </c>
      <c r="N12" s="246">
        <v>0</v>
      </c>
      <c r="O12" s="247">
        <v>0</v>
      </c>
      <c r="P12" s="299"/>
    </row>
    <row r="13" spans="1:16" ht="13" customHeight="1" x14ac:dyDescent="0.35">
      <c r="A13" s="35" t="s">
        <v>245</v>
      </c>
      <c r="B13" s="37">
        <f>'General Information - 2012'!J12</f>
        <v>122197</v>
      </c>
      <c r="C13" s="37"/>
      <c r="D13" s="140">
        <v>2012</v>
      </c>
      <c r="E13" s="57" t="s">
        <v>279</v>
      </c>
      <c r="F13" s="144">
        <v>77022</v>
      </c>
      <c r="G13" s="201">
        <v>42286</v>
      </c>
      <c r="H13" s="38">
        <v>10</v>
      </c>
      <c r="I13" s="58">
        <v>10</v>
      </c>
      <c r="J13" s="132">
        <f t="shared" si="0"/>
        <v>12219.7</v>
      </c>
      <c r="K13" s="38">
        <v>84</v>
      </c>
      <c r="L13" s="58">
        <v>58.55</v>
      </c>
      <c r="M13" s="132">
        <f t="shared" si="1"/>
        <v>2087.0538001707941</v>
      </c>
      <c r="N13" s="246">
        <v>2</v>
      </c>
      <c r="O13" s="247">
        <v>12</v>
      </c>
      <c r="P13" s="299"/>
    </row>
    <row r="14" spans="1:16" ht="13" customHeight="1" x14ac:dyDescent="0.35">
      <c r="A14" s="35" t="s">
        <v>38</v>
      </c>
      <c r="B14" s="37">
        <f>'General Information - 2012'!J13</f>
        <v>194493</v>
      </c>
      <c r="C14" s="37"/>
      <c r="D14" s="140">
        <v>2012</v>
      </c>
      <c r="E14" s="57" t="s">
        <v>279</v>
      </c>
      <c r="F14" s="144">
        <v>84652</v>
      </c>
      <c r="G14" s="201">
        <v>31990</v>
      </c>
      <c r="H14" s="38">
        <v>16</v>
      </c>
      <c r="I14" s="58">
        <v>13.85</v>
      </c>
      <c r="J14" s="132">
        <f t="shared" si="0"/>
        <v>14042.815884476535</v>
      </c>
      <c r="K14" s="38">
        <v>149</v>
      </c>
      <c r="L14" s="58">
        <v>119.18</v>
      </c>
      <c r="M14" s="132">
        <f t="shared" si="1"/>
        <v>1631.9264977345192</v>
      </c>
      <c r="N14" s="246">
        <v>130</v>
      </c>
      <c r="O14" s="247">
        <v>1182</v>
      </c>
      <c r="P14" s="299"/>
    </row>
    <row r="15" spans="1:16" ht="13" customHeight="1" x14ac:dyDescent="0.35">
      <c r="A15" s="35" t="s">
        <v>39</v>
      </c>
      <c r="B15" s="37">
        <f>'General Information - 2012'!J14</f>
        <v>10004</v>
      </c>
      <c r="C15" s="37"/>
      <c r="D15" s="140">
        <v>2001</v>
      </c>
      <c r="E15" s="57" t="s">
        <v>280</v>
      </c>
      <c r="F15" s="144">
        <v>25363</v>
      </c>
      <c r="G15" s="201" t="s">
        <v>298</v>
      </c>
      <c r="H15" s="38">
        <v>0</v>
      </c>
      <c r="I15" s="58">
        <v>0</v>
      </c>
      <c r="J15" s="297" t="s">
        <v>281</v>
      </c>
      <c r="K15" s="38">
        <v>4</v>
      </c>
      <c r="L15" s="58">
        <v>2</v>
      </c>
      <c r="M15" s="132">
        <f t="shared" si="1"/>
        <v>5002</v>
      </c>
      <c r="N15" s="246">
        <v>0</v>
      </c>
      <c r="O15" s="247">
        <v>0</v>
      </c>
      <c r="P15" s="299"/>
    </row>
    <row r="16" spans="1:16" ht="13" customHeight="1" x14ac:dyDescent="0.35">
      <c r="A16" s="35" t="s">
        <v>40</v>
      </c>
      <c r="B16" s="37">
        <f>'General Information - 2012'!J15</f>
        <v>6702</v>
      </c>
      <c r="C16" s="37"/>
      <c r="D16" s="140">
        <v>2013</v>
      </c>
      <c r="E16" s="36" t="s">
        <v>280</v>
      </c>
      <c r="F16" s="144">
        <v>23498</v>
      </c>
      <c r="G16" s="201">
        <v>35000</v>
      </c>
      <c r="H16" s="38">
        <v>0</v>
      </c>
      <c r="I16" s="58">
        <v>0</v>
      </c>
      <c r="J16" s="297" t="s">
        <v>281</v>
      </c>
      <c r="K16" s="38">
        <v>45</v>
      </c>
      <c r="L16" s="58">
        <v>32.65</v>
      </c>
      <c r="M16" s="132">
        <f t="shared" si="1"/>
        <v>205.26799387442574</v>
      </c>
      <c r="N16" s="246">
        <v>4</v>
      </c>
      <c r="O16" s="247">
        <v>320</v>
      </c>
      <c r="P16" s="299"/>
    </row>
    <row r="17" spans="1:16" ht="13" customHeight="1" x14ac:dyDescent="0.35">
      <c r="A17" s="35" t="s">
        <v>246</v>
      </c>
      <c r="B17" s="37">
        <f>'General Information - 2012'!J16</f>
        <v>10292</v>
      </c>
      <c r="C17" s="37"/>
      <c r="D17" s="140">
        <v>2009</v>
      </c>
      <c r="E17" s="57" t="s">
        <v>279</v>
      </c>
      <c r="F17" s="144">
        <v>45600</v>
      </c>
      <c r="G17" s="201">
        <v>40000</v>
      </c>
      <c r="H17" s="38">
        <v>1</v>
      </c>
      <c r="I17" s="58">
        <v>0.9</v>
      </c>
      <c r="J17" s="132">
        <f t="shared" si="0"/>
        <v>11435.555555555555</v>
      </c>
      <c r="K17" s="38">
        <v>8</v>
      </c>
      <c r="L17" s="58">
        <v>6.05</v>
      </c>
      <c r="M17" s="132">
        <f t="shared" si="1"/>
        <v>1701.1570247933885</v>
      </c>
      <c r="N17" s="246">
        <v>0</v>
      </c>
      <c r="O17" s="247">
        <v>0</v>
      </c>
      <c r="P17" s="299"/>
    </row>
    <row r="18" spans="1:16" ht="13" customHeight="1" x14ac:dyDescent="0.35">
      <c r="A18" s="35" t="s">
        <v>247</v>
      </c>
      <c r="B18" s="37">
        <f>'General Information - 2012'!J17</f>
        <v>16828</v>
      </c>
      <c r="C18" s="37"/>
      <c r="D18" s="140">
        <v>1987</v>
      </c>
      <c r="E18" s="57" t="s">
        <v>279</v>
      </c>
      <c r="F18" s="144">
        <v>54476</v>
      </c>
      <c r="G18" s="201">
        <v>30000</v>
      </c>
      <c r="H18" s="38">
        <v>2</v>
      </c>
      <c r="I18" s="58">
        <v>2</v>
      </c>
      <c r="J18" s="132">
        <f t="shared" si="0"/>
        <v>8414</v>
      </c>
      <c r="K18" s="38">
        <v>12</v>
      </c>
      <c r="L18" s="58">
        <v>8.8000000000000007</v>
      </c>
      <c r="M18" s="132">
        <f t="shared" si="1"/>
        <v>1912.272727272727</v>
      </c>
      <c r="N18" s="246">
        <v>0</v>
      </c>
      <c r="O18" s="247">
        <v>0</v>
      </c>
      <c r="P18" s="299"/>
    </row>
    <row r="19" spans="1:16" ht="13" customHeight="1" x14ac:dyDescent="0.35">
      <c r="A19" s="35" t="s">
        <v>248</v>
      </c>
      <c r="B19" s="37">
        <f>'General Information - 2012'!J18</f>
        <v>20365</v>
      </c>
      <c r="C19" s="37"/>
      <c r="D19" s="140">
        <v>1977</v>
      </c>
      <c r="E19" s="57" t="s">
        <v>279</v>
      </c>
      <c r="F19" s="144">
        <v>75000</v>
      </c>
      <c r="G19" s="201" t="s">
        <v>298</v>
      </c>
      <c r="H19" s="38">
        <v>1</v>
      </c>
      <c r="I19" s="58">
        <v>1</v>
      </c>
      <c r="J19" s="132">
        <f t="shared" si="0"/>
        <v>20365</v>
      </c>
      <c r="K19" s="38">
        <v>15</v>
      </c>
      <c r="L19" s="58">
        <v>10.68</v>
      </c>
      <c r="M19" s="132">
        <f t="shared" si="1"/>
        <v>1906.8352059925094</v>
      </c>
      <c r="N19" s="246">
        <v>0</v>
      </c>
      <c r="O19" s="247">
        <v>0</v>
      </c>
      <c r="P19" s="299"/>
    </row>
    <row r="20" spans="1:16" ht="13" customHeight="1" x14ac:dyDescent="0.35">
      <c r="A20" s="35" t="s">
        <v>67</v>
      </c>
      <c r="B20" s="37">
        <f>'General Information - 2012'!J19</f>
        <v>26963</v>
      </c>
      <c r="C20" s="37"/>
      <c r="D20" s="140">
        <v>2011</v>
      </c>
      <c r="E20" s="57" t="s">
        <v>279</v>
      </c>
      <c r="F20" s="144">
        <v>66144</v>
      </c>
      <c r="G20" s="201">
        <v>52000</v>
      </c>
      <c r="H20" s="38">
        <v>2</v>
      </c>
      <c r="I20" s="58">
        <v>2</v>
      </c>
      <c r="J20" s="132">
        <f t="shared" si="0"/>
        <v>13481.5</v>
      </c>
      <c r="K20" s="38">
        <v>32</v>
      </c>
      <c r="L20" s="58">
        <v>27</v>
      </c>
      <c r="M20" s="132">
        <f t="shared" si="1"/>
        <v>998.62962962962968</v>
      </c>
      <c r="N20" s="246">
        <v>0</v>
      </c>
      <c r="O20" s="247">
        <v>0</v>
      </c>
      <c r="P20" s="299"/>
    </row>
    <row r="21" spans="1:16" ht="13" customHeight="1" x14ac:dyDescent="0.35">
      <c r="A21" s="35" t="s">
        <v>249</v>
      </c>
      <c r="B21" s="37">
        <f>'General Information - 2012'!J20</f>
        <v>444526</v>
      </c>
      <c r="C21" s="37"/>
      <c r="D21" s="140">
        <v>2013</v>
      </c>
      <c r="E21" s="57" t="s">
        <v>279</v>
      </c>
      <c r="F21" s="144">
        <v>100202</v>
      </c>
      <c r="G21" s="201">
        <v>36561</v>
      </c>
      <c r="H21" s="38">
        <v>104</v>
      </c>
      <c r="I21" s="58">
        <v>104</v>
      </c>
      <c r="J21" s="132">
        <f t="shared" si="0"/>
        <v>4274.2884615384619</v>
      </c>
      <c r="K21" s="38">
        <v>543</v>
      </c>
      <c r="L21" s="58">
        <v>379.75</v>
      </c>
      <c r="M21" s="132">
        <f t="shared" si="1"/>
        <v>1170.5753785385123</v>
      </c>
      <c r="N21" s="246">
        <v>498</v>
      </c>
      <c r="O21" s="247">
        <v>2416</v>
      </c>
      <c r="P21" s="299"/>
    </row>
    <row r="22" spans="1:16" ht="13" customHeight="1" x14ac:dyDescent="0.35">
      <c r="A22" s="35" t="s">
        <v>250</v>
      </c>
      <c r="B22" s="37">
        <f>'General Information - 2012'!J21</f>
        <v>7526</v>
      </c>
      <c r="C22" s="37"/>
      <c r="D22" s="140">
        <v>2012</v>
      </c>
      <c r="E22" s="57" t="s">
        <v>280</v>
      </c>
      <c r="F22" s="144">
        <v>47335</v>
      </c>
      <c r="G22" s="201">
        <v>36000</v>
      </c>
      <c r="H22" s="38">
        <v>0</v>
      </c>
      <c r="I22" s="58">
        <v>0</v>
      </c>
      <c r="J22" s="297" t="s">
        <v>281</v>
      </c>
      <c r="K22" s="38">
        <v>6</v>
      </c>
      <c r="L22" s="58">
        <v>5.38</v>
      </c>
      <c r="M22" s="132">
        <f t="shared" si="1"/>
        <v>1398.8847583643123</v>
      </c>
      <c r="N22" s="246">
        <v>0</v>
      </c>
      <c r="O22" s="247">
        <v>0</v>
      </c>
      <c r="P22" s="299"/>
    </row>
    <row r="23" spans="1:16" ht="13" customHeight="1" x14ac:dyDescent="0.35">
      <c r="A23" s="35" t="s">
        <v>251</v>
      </c>
      <c r="B23" s="37">
        <f>'General Information - 2012'!J22</f>
        <v>33710</v>
      </c>
      <c r="C23" s="37"/>
      <c r="D23" s="140">
        <v>2002</v>
      </c>
      <c r="E23" s="57" t="s">
        <v>279</v>
      </c>
      <c r="F23" s="144">
        <v>48000</v>
      </c>
      <c r="G23" s="201">
        <v>40000</v>
      </c>
      <c r="H23" s="38">
        <v>2</v>
      </c>
      <c r="I23" s="58">
        <v>1.25</v>
      </c>
      <c r="J23" s="132">
        <f t="shared" si="0"/>
        <v>26968</v>
      </c>
      <c r="K23" s="38">
        <v>19</v>
      </c>
      <c r="L23" s="58">
        <v>15.45</v>
      </c>
      <c r="M23" s="132">
        <f t="shared" si="1"/>
        <v>2181.8770226537217</v>
      </c>
      <c r="N23" s="246">
        <v>9</v>
      </c>
      <c r="O23" s="247">
        <v>250</v>
      </c>
      <c r="P23" s="299"/>
    </row>
    <row r="24" spans="1:16" ht="13" customHeight="1" x14ac:dyDescent="0.35">
      <c r="A24" s="35" t="s">
        <v>252</v>
      </c>
      <c r="B24" s="37">
        <f>'General Information - 2012'!J23</f>
        <v>20561</v>
      </c>
      <c r="C24" s="37"/>
      <c r="D24" s="140">
        <v>2009</v>
      </c>
      <c r="E24" s="57" t="s">
        <v>280</v>
      </c>
      <c r="F24" s="144">
        <v>28028</v>
      </c>
      <c r="G24" s="201">
        <v>31200</v>
      </c>
      <c r="H24" s="38">
        <v>2</v>
      </c>
      <c r="I24" s="58">
        <v>1.5</v>
      </c>
      <c r="J24" s="132">
        <f t="shared" si="0"/>
        <v>13707.333333333334</v>
      </c>
      <c r="K24" s="38">
        <v>14</v>
      </c>
      <c r="L24" s="58">
        <v>9.4499999999999993</v>
      </c>
      <c r="M24" s="132">
        <f t="shared" si="1"/>
        <v>2175.767195767196</v>
      </c>
      <c r="N24" s="246">
        <v>0</v>
      </c>
      <c r="O24" s="247">
        <v>0</v>
      </c>
      <c r="P24" s="299"/>
    </row>
    <row r="25" spans="1:16" ht="13" customHeight="1" x14ac:dyDescent="0.35">
      <c r="A25" s="35" t="s">
        <v>253</v>
      </c>
      <c r="B25" s="37">
        <f>'General Information - 2012'!J24</f>
        <v>22068</v>
      </c>
      <c r="C25" s="37"/>
      <c r="D25" s="140">
        <v>1995</v>
      </c>
      <c r="E25" s="57" t="s">
        <v>280</v>
      </c>
      <c r="F25" s="144">
        <v>50690</v>
      </c>
      <c r="G25" s="201">
        <v>30000</v>
      </c>
      <c r="H25" s="38">
        <v>0</v>
      </c>
      <c r="I25" s="58">
        <v>0</v>
      </c>
      <c r="J25" s="297" t="s">
        <v>281</v>
      </c>
      <c r="K25" s="38">
        <v>13</v>
      </c>
      <c r="L25" s="58">
        <v>9.8000000000000007</v>
      </c>
      <c r="M25" s="132">
        <f t="shared" si="1"/>
        <v>2251.8367346938776</v>
      </c>
      <c r="N25" s="246">
        <v>4</v>
      </c>
      <c r="O25" s="247">
        <v>157</v>
      </c>
      <c r="P25" s="299"/>
    </row>
    <row r="26" spans="1:16" ht="13" customHeight="1" x14ac:dyDescent="0.35">
      <c r="A26" s="35" t="s">
        <v>41</v>
      </c>
      <c r="B26" s="37">
        <f>'General Information - 2012'!J25</f>
        <v>73999</v>
      </c>
      <c r="C26" s="37"/>
      <c r="D26" s="140">
        <v>2004</v>
      </c>
      <c r="E26" s="57" t="s">
        <v>279</v>
      </c>
      <c r="F26" s="144">
        <v>65781</v>
      </c>
      <c r="G26" s="201">
        <v>30000</v>
      </c>
      <c r="H26" s="38">
        <v>4</v>
      </c>
      <c r="I26" s="58">
        <v>4</v>
      </c>
      <c r="J26" s="132">
        <f t="shared" si="0"/>
        <v>18499.75</v>
      </c>
      <c r="K26" s="38">
        <v>24</v>
      </c>
      <c r="L26" s="58">
        <v>24</v>
      </c>
      <c r="M26" s="132">
        <f t="shared" si="1"/>
        <v>3083.2916666666665</v>
      </c>
      <c r="N26" s="246">
        <v>0</v>
      </c>
      <c r="O26" s="247">
        <v>0</v>
      </c>
      <c r="P26" s="299"/>
    </row>
    <row r="27" spans="1:16" ht="13" customHeight="1" x14ac:dyDescent="0.35">
      <c r="A27" s="35" t="s">
        <v>254</v>
      </c>
      <c r="B27" s="37">
        <f>'General Information - 2012'!J26</f>
        <v>33228</v>
      </c>
      <c r="C27" s="37"/>
      <c r="D27" s="140">
        <v>1989</v>
      </c>
      <c r="E27" s="57" t="s">
        <v>279</v>
      </c>
      <c r="F27" s="144">
        <v>90000</v>
      </c>
      <c r="G27" s="201">
        <v>33000</v>
      </c>
      <c r="H27" s="38">
        <v>4</v>
      </c>
      <c r="I27" s="58">
        <v>4</v>
      </c>
      <c r="J27" s="132">
        <f t="shared" si="0"/>
        <v>8307</v>
      </c>
      <c r="K27" s="38">
        <v>27</v>
      </c>
      <c r="L27" s="58">
        <v>22</v>
      </c>
      <c r="M27" s="132">
        <f t="shared" si="1"/>
        <v>1510.3636363636363</v>
      </c>
      <c r="N27" s="246">
        <v>8</v>
      </c>
      <c r="O27" s="247">
        <v>124</v>
      </c>
      <c r="P27" s="299"/>
    </row>
    <row r="28" spans="1:16" ht="13" customHeight="1" x14ac:dyDescent="0.35">
      <c r="A28" s="35" t="s">
        <v>42</v>
      </c>
      <c r="B28" s="37">
        <f>'General Information - 2012'!J27</f>
        <v>16216</v>
      </c>
      <c r="C28" s="37"/>
      <c r="D28" s="140">
        <v>2010</v>
      </c>
      <c r="E28" s="57" t="s">
        <v>280</v>
      </c>
      <c r="F28" s="144">
        <v>57200</v>
      </c>
      <c r="G28" s="201">
        <v>52000</v>
      </c>
      <c r="H28" s="38">
        <v>2</v>
      </c>
      <c r="I28" s="58">
        <v>1.5</v>
      </c>
      <c r="J28" s="132">
        <f t="shared" si="0"/>
        <v>10810.666666666666</v>
      </c>
      <c r="K28" s="38">
        <v>20</v>
      </c>
      <c r="L28" s="58">
        <v>14.5</v>
      </c>
      <c r="M28" s="132">
        <f t="shared" si="1"/>
        <v>1118.344827586207</v>
      </c>
      <c r="N28" s="246">
        <v>19</v>
      </c>
      <c r="O28" s="247">
        <v>585</v>
      </c>
      <c r="P28" s="299"/>
    </row>
    <row r="29" spans="1:16" ht="13" customHeight="1" x14ac:dyDescent="0.35">
      <c r="A29" s="35" t="s">
        <v>255</v>
      </c>
      <c r="B29" s="37">
        <f>'General Information - 2012'!J28</f>
        <v>31432</v>
      </c>
      <c r="C29" s="37"/>
      <c r="D29" s="140">
        <v>2003</v>
      </c>
      <c r="E29" s="57" t="s">
        <v>280</v>
      </c>
      <c r="F29" s="144">
        <v>61065</v>
      </c>
      <c r="G29" s="201">
        <v>50000</v>
      </c>
      <c r="H29" s="38">
        <v>1</v>
      </c>
      <c r="I29" s="58">
        <v>0.8</v>
      </c>
      <c r="J29" s="132">
        <f t="shared" si="0"/>
        <v>39290</v>
      </c>
      <c r="K29" s="38">
        <v>14</v>
      </c>
      <c r="L29" s="58">
        <v>11.3</v>
      </c>
      <c r="M29" s="132">
        <f t="shared" si="1"/>
        <v>2781.5929203539822</v>
      </c>
      <c r="N29" s="246">
        <v>7</v>
      </c>
      <c r="O29" s="247">
        <v>100</v>
      </c>
      <c r="P29" s="299"/>
    </row>
    <row r="30" spans="1:16" ht="13" customHeight="1" x14ac:dyDescent="0.35">
      <c r="A30" s="35" t="s">
        <v>43</v>
      </c>
      <c r="B30" s="37">
        <f>'General Information - 2012'!J29</f>
        <v>433676</v>
      </c>
      <c r="C30" s="37"/>
      <c r="D30" s="140">
        <v>2013</v>
      </c>
      <c r="E30" s="57" t="s">
        <v>279</v>
      </c>
      <c r="F30" s="144">
        <v>96694</v>
      </c>
      <c r="G30" s="201">
        <v>32984</v>
      </c>
      <c r="H30" s="38">
        <v>54</v>
      </c>
      <c r="I30" s="58">
        <v>47.25</v>
      </c>
      <c r="J30" s="132">
        <f t="shared" si="0"/>
        <v>9178.328042328043</v>
      </c>
      <c r="K30" s="38">
        <v>229</v>
      </c>
      <c r="L30" s="58">
        <v>189.78</v>
      </c>
      <c r="M30" s="132">
        <f t="shared" si="1"/>
        <v>2285.1512277373799</v>
      </c>
      <c r="N30" s="246">
        <v>529</v>
      </c>
      <c r="O30" s="247">
        <v>6714.75</v>
      </c>
      <c r="P30" s="299"/>
    </row>
    <row r="31" spans="1:16" ht="13" customHeight="1" x14ac:dyDescent="0.35">
      <c r="A31" s="35" t="s">
        <v>256</v>
      </c>
      <c r="B31" s="37">
        <f>'General Information - 2012'!J30</f>
        <v>10415</v>
      </c>
      <c r="C31" s="37"/>
      <c r="D31" s="140">
        <v>2004</v>
      </c>
      <c r="E31" s="57" t="s">
        <v>280</v>
      </c>
      <c r="F31" s="144">
        <v>31678</v>
      </c>
      <c r="G31" s="201" t="s">
        <v>298</v>
      </c>
      <c r="H31" s="38">
        <v>0</v>
      </c>
      <c r="I31" s="58">
        <v>0</v>
      </c>
      <c r="J31" s="297" t="s">
        <v>281</v>
      </c>
      <c r="K31" s="38">
        <v>7</v>
      </c>
      <c r="L31" s="58">
        <v>5.53</v>
      </c>
      <c r="M31" s="132">
        <f t="shared" si="1"/>
        <v>1883.3634719710669</v>
      </c>
      <c r="N31" s="246">
        <v>0</v>
      </c>
      <c r="O31" s="247">
        <v>0</v>
      </c>
      <c r="P31" s="299"/>
    </row>
    <row r="32" spans="1:16" ht="13" customHeight="1" x14ac:dyDescent="0.35">
      <c r="A32" s="35" t="s">
        <v>68</v>
      </c>
      <c r="B32" s="37">
        <f>'General Information - 2012'!J31</f>
        <v>1201</v>
      </c>
      <c r="C32" s="37"/>
      <c r="D32" s="140">
        <v>2007</v>
      </c>
      <c r="E32" s="57" t="s">
        <v>280</v>
      </c>
      <c r="F32" s="169" t="s">
        <v>286</v>
      </c>
      <c r="G32" s="201" t="s">
        <v>298</v>
      </c>
      <c r="H32" s="38">
        <v>0</v>
      </c>
      <c r="I32" s="58">
        <v>0</v>
      </c>
      <c r="J32" s="297" t="s">
        <v>281</v>
      </c>
      <c r="K32" s="38">
        <v>1</v>
      </c>
      <c r="L32" s="58">
        <v>1</v>
      </c>
      <c r="M32" s="132">
        <f t="shared" si="1"/>
        <v>1201</v>
      </c>
      <c r="N32" s="246">
        <v>15</v>
      </c>
      <c r="O32" s="247">
        <v>75</v>
      </c>
      <c r="P32" s="299"/>
    </row>
    <row r="33" spans="1:16" ht="13" customHeight="1" x14ac:dyDescent="0.35">
      <c r="A33" s="35" t="s">
        <v>44</v>
      </c>
      <c r="B33" s="37">
        <f>'General Information - 2012'!J32</f>
        <v>227055</v>
      </c>
      <c r="C33" s="37"/>
      <c r="D33" s="140">
        <v>2005</v>
      </c>
      <c r="E33" s="57" t="s">
        <v>279</v>
      </c>
      <c r="F33" s="144">
        <v>91603</v>
      </c>
      <c r="G33" s="201">
        <v>36400</v>
      </c>
      <c r="H33" s="38">
        <v>23</v>
      </c>
      <c r="I33" s="58">
        <v>22.5</v>
      </c>
      <c r="J33" s="132">
        <f t="shared" si="0"/>
        <v>10091.333333333334</v>
      </c>
      <c r="K33" s="38">
        <v>112</v>
      </c>
      <c r="L33" s="58">
        <v>100.5</v>
      </c>
      <c r="M33" s="132">
        <f t="shared" si="1"/>
        <v>2259.2537313432836</v>
      </c>
      <c r="N33" s="246">
        <v>0</v>
      </c>
      <c r="O33" s="247">
        <v>0</v>
      </c>
      <c r="P33" s="299"/>
    </row>
    <row r="34" spans="1:16" ht="13" customHeight="1" x14ac:dyDescent="0.35">
      <c r="A34" s="35" t="s">
        <v>45</v>
      </c>
      <c r="B34" s="37">
        <f>'General Information - 2012'!J33</f>
        <v>97029</v>
      </c>
      <c r="C34" s="37"/>
      <c r="D34" s="140">
        <v>2008</v>
      </c>
      <c r="E34" s="57" t="s">
        <v>279</v>
      </c>
      <c r="F34" s="144">
        <v>62042</v>
      </c>
      <c r="G34" s="201">
        <v>39416</v>
      </c>
      <c r="H34" s="38">
        <v>11</v>
      </c>
      <c r="I34" s="58">
        <v>10.33</v>
      </c>
      <c r="J34" s="132">
        <f t="shared" si="0"/>
        <v>9392.9332042594378</v>
      </c>
      <c r="K34" s="38">
        <v>68</v>
      </c>
      <c r="L34" s="58">
        <v>64.58</v>
      </c>
      <c r="M34" s="132">
        <f t="shared" si="1"/>
        <v>1502.4620625580676</v>
      </c>
      <c r="N34" s="246">
        <v>0</v>
      </c>
      <c r="O34" s="247">
        <v>0</v>
      </c>
      <c r="P34" s="299"/>
    </row>
    <row r="35" spans="1:16" ht="13" customHeight="1" x14ac:dyDescent="0.35">
      <c r="A35" s="35" t="s">
        <v>46</v>
      </c>
      <c r="B35" s="37">
        <f>'General Information - 2012'!J34</f>
        <v>14927</v>
      </c>
      <c r="C35" s="37"/>
      <c r="D35" s="140">
        <v>2006</v>
      </c>
      <c r="E35" s="57" t="s">
        <v>280</v>
      </c>
      <c r="F35" s="144">
        <v>36700</v>
      </c>
      <c r="G35" s="201">
        <v>32000</v>
      </c>
      <c r="H35" s="38">
        <v>0</v>
      </c>
      <c r="I35" s="58">
        <v>0</v>
      </c>
      <c r="J35" s="297" t="s">
        <v>281</v>
      </c>
      <c r="K35" s="38">
        <v>13</v>
      </c>
      <c r="L35" s="58">
        <v>8.18</v>
      </c>
      <c r="M35" s="132">
        <f t="shared" si="1"/>
        <v>1824.8166259168704</v>
      </c>
      <c r="N35" s="246">
        <v>0</v>
      </c>
      <c r="O35" s="247">
        <v>0</v>
      </c>
      <c r="P35" s="299"/>
    </row>
    <row r="36" spans="1:16" ht="13" customHeight="1" x14ac:dyDescent="0.35">
      <c r="A36" s="35" t="s">
        <v>47</v>
      </c>
      <c r="B36" s="37">
        <f>'General Information - 2012'!J35</f>
        <v>46953</v>
      </c>
      <c r="C36" s="37"/>
      <c r="D36" s="140">
        <v>2005</v>
      </c>
      <c r="E36" s="57" t="s">
        <v>279</v>
      </c>
      <c r="F36" s="144">
        <v>73170</v>
      </c>
      <c r="G36" s="201">
        <v>33280</v>
      </c>
      <c r="H36" s="38">
        <v>2</v>
      </c>
      <c r="I36" s="58">
        <v>2</v>
      </c>
      <c r="J36" s="132">
        <f t="shared" si="0"/>
        <v>23476.5</v>
      </c>
      <c r="K36" s="38">
        <v>34</v>
      </c>
      <c r="L36" s="58">
        <v>29.3</v>
      </c>
      <c r="M36" s="132">
        <f t="shared" si="1"/>
        <v>1602.4914675767918</v>
      </c>
      <c r="N36" s="246">
        <v>0</v>
      </c>
      <c r="O36" s="247">
        <v>0</v>
      </c>
      <c r="P36" s="299"/>
    </row>
    <row r="37" spans="1:16" ht="13" customHeight="1" x14ac:dyDescent="0.35">
      <c r="A37" s="35" t="s">
        <v>257</v>
      </c>
      <c r="B37" s="37">
        <f>'General Information - 2012'!J36</f>
        <v>131942</v>
      </c>
      <c r="C37" s="37"/>
      <c r="D37" s="140">
        <v>2010</v>
      </c>
      <c r="E37" s="57" t="s">
        <v>279</v>
      </c>
      <c r="F37" s="144">
        <v>74400</v>
      </c>
      <c r="G37" s="201">
        <v>31000</v>
      </c>
      <c r="H37" s="38">
        <v>19</v>
      </c>
      <c r="I37" s="58">
        <v>19</v>
      </c>
      <c r="J37" s="132">
        <f t="shared" si="0"/>
        <v>6944.3157894736842</v>
      </c>
      <c r="K37" s="38">
        <v>82</v>
      </c>
      <c r="L37" s="58">
        <v>64</v>
      </c>
      <c r="M37" s="132">
        <f t="shared" si="1"/>
        <v>2061.59375</v>
      </c>
      <c r="N37" s="246">
        <v>4</v>
      </c>
      <c r="O37" s="247">
        <v>320</v>
      </c>
      <c r="P37" s="299"/>
    </row>
    <row r="38" spans="1:16" ht="13" customHeight="1" x14ac:dyDescent="0.35">
      <c r="A38" s="35" t="s">
        <v>48</v>
      </c>
      <c r="B38" s="37">
        <f>'General Information - 2012'!J37</f>
        <v>12154</v>
      </c>
      <c r="C38" s="37"/>
      <c r="D38" s="140">
        <v>2003</v>
      </c>
      <c r="E38" s="57" t="s">
        <v>280</v>
      </c>
      <c r="F38" s="144">
        <v>40518</v>
      </c>
      <c r="G38" s="201" t="s">
        <v>298</v>
      </c>
      <c r="H38" s="38">
        <v>0</v>
      </c>
      <c r="I38" s="58">
        <v>0</v>
      </c>
      <c r="J38" s="297" t="s">
        <v>281</v>
      </c>
      <c r="K38" s="38">
        <v>5</v>
      </c>
      <c r="L38" s="58">
        <v>3.1</v>
      </c>
      <c r="M38" s="132">
        <f t="shared" si="1"/>
        <v>3920.6451612903224</v>
      </c>
      <c r="N38" s="246">
        <v>12</v>
      </c>
      <c r="O38" s="247">
        <v>24</v>
      </c>
      <c r="P38" s="299"/>
    </row>
    <row r="39" spans="1:16" ht="13" customHeight="1" x14ac:dyDescent="0.35">
      <c r="A39" s="35" t="s">
        <v>49</v>
      </c>
      <c r="B39" s="37">
        <f>'General Information - 2012'!J38</f>
        <v>27559</v>
      </c>
      <c r="C39" s="37"/>
      <c r="D39" s="140">
        <v>2008</v>
      </c>
      <c r="E39" s="57" t="s">
        <v>280</v>
      </c>
      <c r="F39" s="144">
        <v>49055</v>
      </c>
      <c r="G39" s="201">
        <v>42000</v>
      </c>
      <c r="H39" s="38">
        <v>0</v>
      </c>
      <c r="I39" s="58">
        <v>0</v>
      </c>
      <c r="J39" s="297" t="s">
        <v>281</v>
      </c>
      <c r="K39" s="38">
        <v>12</v>
      </c>
      <c r="L39" s="58">
        <v>7.5</v>
      </c>
      <c r="M39" s="132">
        <f t="shared" si="1"/>
        <v>3674.5333333333333</v>
      </c>
      <c r="N39" s="246">
        <v>0</v>
      </c>
      <c r="O39" s="247">
        <v>0</v>
      </c>
      <c r="P39" s="299"/>
    </row>
    <row r="40" spans="1:16" ht="13" customHeight="1" x14ac:dyDescent="0.35">
      <c r="A40" s="35" t="s">
        <v>50</v>
      </c>
      <c r="B40" s="37">
        <f>'General Information - 2012'!J39</f>
        <v>12303</v>
      </c>
      <c r="C40" s="37"/>
      <c r="D40" s="140">
        <v>1991</v>
      </c>
      <c r="E40" s="57" t="s">
        <v>280</v>
      </c>
      <c r="F40" s="144">
        <v>19664</v>
      </c>
      <c r="G40" s="201" t="s">
        <v>298</v>
      </c>
      <c r="H40" s="38">
        <v>0</v>
      </c>
      <c r="I40" s="58">
        <v>0</v>
      </c>
      <c r="J40" s="297" t="s">
        <v>281</v>
      </c>
      <c r="K40" s="38">
        <v>4</v>
      </c>
      <c r="L40" s="58">
        <v>3.46</v>
      </c>
      <c r="M40" s="132">
        <f t="shared" si="1"/>
        <v>3555.7803468208094</v>
      </c>
      <c r="N40" s="246">
        <v>0</v>
      </c>
      <c r="O40" s="247">
        <v>0</v>
      </c>
      <c r="P40" s="299"/>
    </row>
    <row r="41" spans="1:16" ht="13" customHeight="1" x14ac:dyDescent="0.35">
      <c r="A41" s="35" t="s">
        <v>51</v>
      </c>
      <c r="B41" s="37">
        <f>'General Information - 2012'!J40</f>
        <v>39436</v>
      </c>
      <c r="C41" s="37"/>
      <c r="D41" s="141">
        <v>2007</v>
      </c>
      <c r="E41" s="57" t="s">
        <v>279</v>
      </c>
      <c r="F41" s="144">
        <v>75391</v>
      </c>
      <c r="G41" s="201">
        <v>40622</v>
      </c>
      <c r="H41" s="38">
        <v>1</v>
      </c>
      <c r="I41" s="58">
        <v>1</v>
      </c>
      <c r="J41" s="132">
        <f t="shared" si="0"/>
        <v>39436</v>
      </c>
      <c r="K41" s="38">
        <v>28</v>
      </c>
      <c r="L41" s="58">
        <v>24.5</v>
      </c>
      <c r="M41" s="132">
        <f t="shared" si="1"/>
        <v>1609.6326530612246</v>
      </c>
      <c r="N41" s="246">
        <v>0</v>
      </c>
      <c r="O41" s="247">
        <v>0</v>
      </c>
      <c r="P41" s="299"/>
    </row>
    <row r="42" spans="1:16" ht="13" customHeight="1" x14ac:dyDescent="0.35">
      <c r="A42" s="35" t="s">
        <v>258</v>
      </c>
      <c r="B42" s="37">
        <f>'General Information - 2012'!J41</f>
        <v>369250</v>
      </c>
      <c r="C42" s="37"/>
      <c r="D42" s="140">
        <v>2011</v>
      </c>
      <c r="E42" s="57" t="s">
        <v>279</v>
      </c>
      <c r="F42" s="144">
        <v>139000</v>
      </c>
      <c r="G42" s="201">
        <v>33524</v>
      </c>
      <c r="H42" s="38">
        <v>47</v>
      </c>
      <c r="I42" s="58">
        <v>40.68</v>
      </c>
      <c r="J42" s="132">
        <f t="shared" si="0"/>
        <v>9076.9419862340219</v>
      </c>
      <c r="K42" s="38">
        <v>196</v>
      </c>
      <c r="L42" s="58">
        <v>151.71</v>
      </c>
      <c r="M42" s="132">
        <f t="shared" si="1"/>
        <v>2433.9199789071254</v>
      </c>
      <c r="N42" s="246">
        <v>1246</v>
      </c>
      <c r="O42" s="247">
        <v>7491</v>
      </c>
      <c r="P42" s="299"/>
    </row>
    <row r="43" spans="1:16" ht="13" customHeight="1" x14ac:dyDescent="0.35">
      <c r="A43" s="35" t="s">
        <v>259</v>
      </c>
      <c r="B43" s="37">
        <f>'General Information - 2012'!J42</f>
        <v>77005</v>
      </c>
      <c r="C43" s="37"/>
      <c r="D43" s="140" t="s">
        <v>296</v>
      </c>
      <c r="E43" s="57" t="s">
        <v>280</v>
      </c>
      <c r="F43" s="144">
        <v>26880</v>
      </c>
      <c r="G43" s="201" t="s">
        <v>298</v>
      </c>
      <c r="H43" s="38">
        <v>1</v>
      </c>
      <c r="I43" s="58">
        <v>1</v>
      </c>
      <c r="J43" s="132">
        <f t="shared" si="0"/>
        <v>77005</v>
      </c>
      <c r="K43" s="38">
        <v>11</v>
      </c>
      <c r="L43" s="58">
        <v>11</v>
      </c>
      <c r="M43" s="132">
        <f t="shared" si="1"/>
        <v>7000.454545454545</v>
      </c>
      <c r="N43" s="246">
        <v>0</v>
      </c>
      <c r="O43" s="247">
        <v>0</v>
      </c>
      <c r="P43" s="299"/>
    </row>
    <row r="44" spans="1:16" ht="13" customHeight="1" x14ac:dyDescent="0.35">
      <c r="A44" s="35" t="s">
        <v>69</v>
      </c>
      <c r="B44" s="37">
        <f>'General Information - 2012'!J43</f>
        <v>155363</v>
      </c>
      <c r="C44" s="37"/>
      <c r="D44" s="140">
        <v>2010</v>
      </c>
      <c r="E44" s="57" t="s">
        <v>279</v>
      </c>
      <c r="F44" s="144">
        <v>82858</v>
      </c>
      <c r="G44" s="201">
        <v>26892</v>
      </c>
      <c r="H44" s="38">
        <v>12</v>
      </c>
      <c r="I44" s="58">
        <v>12</v>
      </c>
      <c r="J44" s="132">
        <f t="shared" si="0"/>
        <v>12946.916666666666</v>
      </c>
      <c r="K44" s="38">
        <v>130</v>
      </c>
      <c r="L44" s="58">
        <v>104.98</v>
      </c>
      <c r="M44" s="132">
        <f t="shared" si="1"/>
        <v>1479.9295103829299</v>
      </c>
      <c r="N44" s="246">
        <v>0</v>
      </c>
      <c r="O44" s="247">
        <v>0</v>
      </c>
      <c r="P44" s="299"/>
    </row>
    <row r="45" spans="1:16" ht="13" customHeight="1" x14ac:dyDescent="0.35">
      <c r="A45" s="35" t="s">
        <v>260</v>
      </c>
      <c r="B45" s="37">
        <f>'General Information - 2012'!J44</f>
        <v>23921</v>
      </c>
      <c r="C45" s="37"/>
      <c r="D45" s="140">
        <v>2008</v>
      </c>
      <c r="E45" s="57" t="s">
        <v>280</v>
      </c>
      <c r="F45" s="144">
        <v>54637</v>
      </c>
      <c r="G45" s="201" t="s">
        <v>298</v>
      </c>
      <c r="H45" s="38">
        <v>1</v>
      </c>
      <c r="I45" s="58">
        <v>1</v>
      </c>
      <c r="J45" s="132">
        <f t="shared" si="0"/>
        <v>23921</v>
      </c>
      <c r="K45" s="38">
        <v>17</v>
      </c>
      <c r="L45" s="58">
        <v>14</v>
      </c>
      <c r="M45" s="132">
        <f t="shared" si="1"/>
        <v>1708.6428571428571</v>
      </c>
      <c r="N45" s="246">
        <v>4</v>
      </c>
      <c r="O45" s="247">
        <v>60</v>
      </c>
      <c r="P45" s="299"/>
    </row>
    <row r="46" spans="1:16" ht="13" customHeight="1" x14ac:dyDescent="0.35">
      <c r="A46" s="35" t="s">
        <v>52</v>
      </c>
      <c r="B46" s="37">
        <f>'General Information - 2012'!J45</f>
        <v>22726</v>
      </c>
      <c r="C46" s="37"/>
      <c r="D46" s="140">
        <v>1993</v>
      </c>
      <c r="E46" s="57" t="s">
        <v>279</v>
      </c>
      <c r="F46" s="144">
        <v>65250</v>
      </c>
      <c r="G46" s="201">
        <v>40000</v>
      </c>
      <c r="H46" s="38">
        <v>1</v>
      </c>
      <c r="I46" s="58">
        <v>1</v>
      </c>
      <c r="J46" s="132">
        <f t="shared" si="0"/>
        <v>22726</v>
      </c>
      <c r="K46" s="38">
        <v>21</v>
      </c>
      <c r="L46" s="58">
        <v>16.43</v>
      </c>
      <c r="M46" s="132">
        <f t="shared" si="1"/>
        <v>1383.2014607425442</v>
      </c>
      <c r="N46" s="246">
        <v>6</v>
      </c>
      <c r="O46" s="247">
        <v>3120</v>
      </c>
      <c r="P46" s="299"/>
    </row>
    <row r="47" spans="1:16" ht="13" customHeight="1" x14ac:dyDescent="0.35">
      <c r="A47" s="35" t="s">
        <v>53</v>
      </c>
      <c r="B47" s="37">
        <f>'General Information - 2012'!J46</f>
        <v>132373</v>
      </c>
      <c r="C47" s="37"/>
      <c r="D47" s="140">
        <v>1984</v>
      </c>
      <c r="E47" s="57" t="s">
        <v>279</v>
      </c>
      <c r="F47" s="144">
        <v>80663</v>
      </c>
      <c r="G47" s="201">
        <v>25980</v>
      </c>
      <c r="H47" s="38">
        <v>6</v>
      </c>
      <c r="I47" s="58">
        <v>4.78</v>
      </c>
      <c r="J47" s="132">
        <f t="shared" si="0"/>
        <v>27693.096234309622</v>
      </c>
      <c r="K47" s="38">
        <v>81</v>
      </c>
      <c r="L47" s="58">
        <v>75.28</v>
      </c>
      <c r="M47" s="132">
        <f t="shared" si="1"/>
        <v>1758.4086078639746</v>
      </c>
      <c r="N47" s="246">
        <v>76</v>
      </c>
      <c r="O47" s="247">
        <v>2030</v>
      </c>
      <c r="P47" s="299"/>
    </row>
    <row r="48" spans="1:16" ht="13" customHeight="1" x14ac:dyDescent="0.35">
      <c r="A48" s="35" t="s">
        <v>261</v>
      </c>
      <c r="B48" s="37">
        <f>'General Information - 2012'!J47</f>
        <v>8983</v>
      </c>
      <c r="C48" s="37"/>
      <c r="D48" s="140">
        <v>1996</v>
      </c>
      <c r="E48" s="57" t="s">
        <v>280</v>
      </c>
      <c r="F48" s="144">
        <v>57750</v>
      </c>
      <c r="G48" s="201">
        <v>30000</v>
      </c>
      <c r="H48" s="38">
        <v>1</v>
      </c>
      <c r="I48" s="58">
        <v>1</v>
      </c>
      <c r="J48" s="132">
        <f t="shared" si="0"/>
        <v>8983</v>
      </c>
      <c r="K48" s="38">
        <v>8</v>
      </c>
      <c r="L48" s="58">
        <v>4.28</v>
      </c>
      <c r="M48" s="132">
        <f t="shared" si="1"/>
        <v>2098.8317757009345</v>
      </c>
      <c r="N48" s="246">
        <v>0</v>
      </c>
      <c r="O48" s="247">
        <v>0</v>
      </c>
      <c r="P48" s="299"/>
    </row>
    <row r="49" spans="1:16" ht="13" customHeight="1" x14ac:dyDescent="0.35">
      <c r="A49" s="35" t="s">
        <v>54</v>
      </c>
      <c r="B49" s="37">
        <f>'General Information - 2012'!J48</f>
        <v>20921</v>
      </c>
      <c r="C49" s="37"/>
      <c r="D49" s="140">
        <v>2010</v>
      </c>
      <c r="E49" s="57" t="s">
        <v>279</v>
      </c>
      <c r="F49" s="144">
        <v>46920</v>
      </c>
      <c r="G49" s="201">
        <v>46000</v>
      </c>
      <c r="H49" s="38">
        <v>1</v>
      </c>
      <c r="I49" s="58">
        <v>0.88</v>
      </c>
      <c r="J49" s="132">
        <f t="shared" si="0"/>
        <v>23773.863636363636</v>
      </c>
      <c r="K49" s="38">
        <v>9</v>
      </c>
      <c r="L49" s="58">
        <v>7.88</v>
      </c>
      <c r="M49" s="132">
        <f t="shared" si="1"/>
        <v>2654.9492385786803</v>
      </c>
      <c r="N49" s="246">
        <v>2</v>
      </c>
      <c r="O49" s="247">
        <v>30</v>
      </c>
      <c r="P49" s="299"/>
    </row>
    <row r="50" spans="1:16" ht="13" customHeight="1" x14ac:dyDescent="0.35">
      <c r="A50" s="35" t="s">
        <v>262</v>
      </c>
      <c r="B50" s="37">
        <f>'General Information - 2012'!J49</f>
        <v>24325</v>
      </c>
      <c r="C50" s="37"/>
      <c r="D50" s="140">
        <v>1994</v>
      </c>
      <c r="E50" s="57" t="s">
        <v>279</v>
      </c>
      <c r="F50" s="144">
        <v>58128</v>
      </c>
      <c r="G50" s="201">
        <v>30000</v>
      </c>
      <c r="H50" s="38">
        <v>1</v>
      </c>
      <c r="I50" s="58">
        <v>1</v>
      </c>
      <c r="J50" s="132">
        <f t="shared" si="0"/>
        <v>24325</v>
      </c>
      <c r="K50" s="38">
        <v>16</v>
      </c>
      <c r="L50" s="58">
        <v>12.15</v>
      </c>
      <c r="M50" s="132">
        <f t="shared" si="1"/>
        <v>2002.0576131687242</v>
      </c>
      <c r="N50" s="246">
        <v>0</v>
      </c>
      <c r="O50" s="247">
        <v>0</v>
      </c>
      <c r="P50" s="299"/>
    </row>
    <row r="51" spans="1:16" ht="13" customHeight="1" x14ac:dyDescent="0.35">
      <c r="A51" s="35" t="s">
        <v>263</v>
      </c>
      <c r="B51" s="37">
        <f>'General Information - 2012'!J50</f>
        <v>257093</v>
      </c>
      <c r="C51" s="37"/>
      <c r="D51" s="140">
        <v>2009</v>
      </c>
      <c r="E51" s="57" t="s">
        <v>279</v>
      </c>
      <c r="F51" s="144">
        <v>120931</v>
      </c>
      <c r="G51" s="201">
        <v>40622</v>
      </c>
      <c r="H51" s="38">
        <v>24</v>
      </c>
      <c r="I51" s="58">
        <v>23.45</v>
      </c>
      <c r="J51" s="132">
        <f t="shared" si="0"/>
        <v>10963.454157782517</v>
      </c>
      <c r="K51" s="38">
        <v>277</v>
      </c>
      <c r="L51" s="58">
        <v>189.13</v>
      </c>
      <c r="M51" s="132">
        <f t="shared" si="1"/>
        <v>1359.3454237825833</v>
      </c>
      <c r="N51" s="246">
        <v>19</v>
      </c>
      <c r="O51" s="247">
        <v>1594</v>
      </c>
      <c r="P51" s="299"/>
    </row>
    <row r="52" spans="1:16" ht="13" customHeight="1" x14ac:dyDescent="0.35">
      <c r="A52" s="35" t="s">
        <v>55</v>
      </c>
      <c r="B52" s="37">
        <f>'General Information - 2012'!J51</f>
        <v>4318</v>
      </c>
      <c r="C52" s="37"/>
      <c r="D52" s="140">
        <v>2004</v>
      </c>
      <c r="E52" s="57" t="s">
        <v>280</v>
      </c>
      <c r="F52" s="144">
        <v>33270</v>
      </c>
      <c r="G52" s="201">
        <v>15000</v>
      </c>
      <c r="H52" s="38">
        <v>1</v>
      </c>
      <c r="I52" s="58">
        <v>1</v>
      </c>
      <c r="J52" s="132">
        <f t="shared" si="0"/>
        <v>4318</v>
      </c>
      <c r="K52" s="38">
        <v>5</v>
      </c>
      <c r="L52" s="58">
        <v>2.75</v>
      </c>
      <c r="M52" s="132">
        <f t="shared" si="1"/>
        <v>1570.1818181818182</v>
      </c>
      <c r="N52" s="246">
        <v>6</v>
      </c>
      <c r="O52" s="247">
        <v>312</v>
      </c>
      <c r="P52" s="299"/>
    </row>
    <row r="53" spans="1:16" ht="13" customHeight="1" x14ac:dyDescent="0.35">
      <c r="A53" s="35" t="s">
        <v>56</v>
      </c>
      <c r="B53" s="37">
        <f>'General Information - 2012'!J52</f>
        <v>41635</v>
      </c>
      <c r="C53" s="37"/>
      <c r="D53" s="140">
        <v>1991</v>
      </c>
      <c r="E53" s="57" t="s">
        <v>279</v>
      </c>
      <c r="F53" s="144">
        <v>70366</v>
      </c>
      <c r="G53" s="201">
        <v>28000</v>
      </c>
      <c r="H53" s="38">
        <v>1</v>
      </c>
      <c r="I53" s="58">
        <v>1</v>
      </c>
      <c r="J53" s="132">
        <f t="shared" si="0"/>
        <v>41635</v>
      </c>
      <c r="K53" s="38">
        <v>9</v>
      </c>
      <c r="L53" s="58">
        <v>6.75</v>
      </c>
      <c r="M53" s="132">
        <f t="shared" si="1"/>
        <v>6168.1481481481478</v>
      </c>
      <c r="N53" s="246">
        <v>4</v>
      </c>
      <c r="O53" s="247">
        <v>300</v>
      </c>
      <c r="P53" s="299"/>
    </row>
    <row r="54" spans="1:16" ht="13" customHeight="1" x14ac:dyDescent="0.35">
      <c r="A54" s="35" t="s">
        <v>57</v>
      </c>
      <c r="B54" s="37">
        <f>'General Information - 2012'!J53</f>
        <v>52681</v>
      </c>
      <c r="C54" s="37"/>
      <c r="D54" s="140">
        <v>1998</v>
      </c>
      <c r="E54" s="57" t="s">
        <v>279</v>
      </c>
      <c r="F54" s="144">
        <v>86115</v>
      </c>
      <c r="G54" s="201">
        <v>46449</v>
      </c>
      <c r="H54" s="38">
        <v>8</v>
      </c>
      <c r="I54" s="58">
        <v>8</v>
      </c>
      <c r="J54" s="132">
        <f t="shared" si="0"/>
        <v>6585.125</v>
      </c>
      <c r="K54" s="38">
        <v>70</v>
      </c>
      <c r="L54" s="58">
        <v>54.03</v>
      </c>
      <c r="M54" s="132">
        <f t="shared" si="1"/>
        <v>975.03238941328891</v>
      </c>
      <c r="N54" s="246">
        <v>0</v>
      </c>
      <c r="O54" s="247">
        <v>0</v>
      </c>
      <c r="P54" s="299"/>
    </row>
    <row r="55" spans="1:16" ht="13" customHeight="1" x14ac:dyDescent="0.35">
      <c r="A55" s="35" t="s">
        <v>264</v>
      </c>
      <c r="B55" s="37">
        <f>'General Information - 2012'!J54</f>
        <v>21722</v>
      </c>
      <c r="C55" s="37"/>
      <c r="D55" s="140">
        <v>2008</v>
      </c>
      <c r="E55" s="57" t="s">
        <v>280</v>
      </c>
      <c r="F55" s="144">
        <v>47840</v>
      </c>
      <c r="G55" s="201">
        <v>40000</v>
      </c>
      <c r="H55" s="38">
        <v>0</v>
      </c>
      <c r="I55" s="58">
        <v>0</v>
      </c>
      <c r="J55" s="297" t="s">
        <v>281</v>
      </c>
      <c r="K55" s="38">
        <v>16</v>
      </c>
      <c r="L55" s="58">
        <v>13.68</v>
      </c>
      <c r="M55" s="132">
        <f t="shared" si="1"/>
        <v>1587.8654970760235</v>
      </c>
      <c r="N55" s="246">
        <v>0</v>
      </c>
      <c r="O55" s="247">
        <v>0</v>
      </c>
      <c r="P55" s="299"/>
    </row>
    <row r="56" spans="1:16" ht="13" customHeight="1" x14ac:dyDescent="0.35">
      <c r="A56" s="35" t="s">
        <v>58</v>
      </c>
      <c r="B56" s="37">
        <f>'General Information - 2012'!J55</f>
        <v>44758</v>
      </c>
      <c r="C56" s="37"/>
      <c r="D56" s="140">
        <v>1986</v>
      </c>
      <c r="E56" s="57" t="s">
        <v>279</v>
      </c>
      <c r="F56" s="144">
        <v>90697</v>
      </c>
      <c r="G56" s="201">
        <v>44867</v>
      </c>
      <c r="H56" s="38">
        <v>4</v>
      </c>
      <c r="I56" s="58">
        <v>4</v>
      </c>
      <c r="J56" s="132">
        <f t="shared" si="0"/>
        <v>11189.5</v>
      </c>
      <c r="K56" s="38">
        <v>43</v>
      </c>
      <c r="L56" s="58">
        <v>33.450000000000003</v>
      </c>
      <c r="M56" s="132">
        <f t="shared" si="1"/>
        <v>1338.0568011958146</v>
      </c>
      <c r="N56" s="246">
        <v>8</v>
      </c>
      <c r="O56" s="247">
        <v>329</v>
      </c>
      <c r="P56" s="299"/>
    </row>
    <row r="57" spans="1:16" ht="13" customHeight="1" x14ac:dyDescent="0.35">
      <c r="A57" s="35" t="s">
        <v>59</v>
      </c>
      <c r="B57" s="37">
        <f>'General Information - 2012'!J56</f>
        <v>52726</v>
      </c>
      <c r="C57" s="37"/>
      <c r="D57" s="140">
        <v>2010</v>
      </c>
      <c r="E57" s="57" t="s">
        <v>280</v>
      </c>
      <c r="F57" s="144">
        <v>66955</v>
      </c>
      <c r="G57" s="201">
        <v>25000</v>
      </c>
      <c r="H57" s="38">
        <v>1</v>
      </c>
      <c r="I57" s="58">
        <v>1</v>
      </c>
      <c r="J57" s="132">
        <f t="shared" si="0"/>
        <v>52726</v>
      </c>
      <c r="K57" s="38">
        <v>25</v>
      </c>
      <c r="L57" s="58">
        <v>22.05</v>
      </c>
      <c r="M57" s="132">
        <f t="shared" si="1"/>
        <v>2391.2018140589566</v>
      </c>
      <c r="N57" s="246">
        <v>0</v>
      </c>
      <c r="O57" s="247">
        <v>0</v>
      </c>
      <c r="P57" s="299"/>
    </row>
    <row r="58" spans="1:16" ht="13" customHeight="1" x14ac:dyDescent="0.35">
      <c r="A58" s="35" t="s">
        <v>60</v>
      </c>
      <c r="B58" s="37">
        <f>'General Information - 2012'!J57</f>
        <v>53697</v>
      </c>
      <c r="C58" s="37"/>
      <c r="D58" s="140">
        <v>2004</v>
      </c>
      <c r="E58" s="57" t="s">
        <v>279</v>
      </c>
      <c r="F58" s="144">
        <v>67496</v>
      </c>
      <c r="G58" s="201">
        <v>35000</v>
      </c>
      <c r="H58" s="38">
        <v>1</v>
      </c>
      <c r="I58" s="58">
        <v>1</v>
      </c>
      <c r="J58" s="132">
        <f t="shared" si="0"/>
        <v>53697</v>
      </c>
      <c r="K58" s="38">
        <v>47</v>
      </c>
      <c r="L58" s="58">
        <v>41.78</v>
      </c>
      <c r="M58" s="132">
        <f t="shared" si="1"/>
        <v>1285.2321685016755</v>
      </c>
      <c r="N58" s="246">
        <v>0</v>
      </c>
      <c r="O58" s="247">
        <v>0</v>
      </c>
      <c r="P58" s="299"/>
    </row>
    <row r="59" spans="1:16" ht="13" customHeight="1" x14ac:dyDescent="0.35">
      <c r="A59" s="35" t="s">
        <v>61</v>
      </c>
      <c r="B59" s="37">
        <f>'General Information - 2012'!J58</f>
        <v>239453</v>
      </c>
      <c r="C59" s="37"/>
      <c r="D59" s="140">
        <v>2010</v>
      </c>
      <c r="E59" s="57" t="s">
        <v>279</v>
      </c>
      <c r="F59" s="144">
        <v>86382</v>
      </c>
      <c r="G59" s="201">
        <v>36000</v>
      </c>
      <c r="H59" s="38">
        <v>24</v>
      </c>
      <c r="I59" s="58">
        <v>24</v>
      </c>
      <c r="J59" s="132">
        <f t="shared" si="0"/>
        <v>9977.2083333333339</v>
      </c>
      <c r="K59" s="38">
        <v>123</v>
      </c>
      <c r="L59" s="58">
        <v>105</v>
      </c>
      <c r="M59" s="132">
        <f t="shared" si="1"/>
        <v>2280.5047619047618</v>
      </c>
      <c r="N59" s="246">
        <v>79</v>
      </c>
      <c r="O59" s="247">
        <v>1490</v>
      </c>
      <c r="P59" s="299"/>
    </row>
    <row r="60" spans="1:16" ht="13" customHeight="1" x14ac:dyDescent="0.35">
      <c r="A60" s="35" t="s">
        <v>62</v>
      </c>
      <c r="B60" s="37">
        <f>'General Information - 2012'!J59</f>
        <v>123441</v>
      </c>
      <c r="C60" s="37"/>
      <c r="D60" s="140">
        <v>2008</v>
      </c>
      <c r="E60" s="57" t="s">
        <v>279</v>
      </c>
      <c r="F60" s="144">
        <v>68250</v>
      </c>
      <c r="G60" s="201">
        <v>35945</v>
      </c>
      <c r="H60" s="38">
        <v>4</v>
      </c>
      <c r="I60" s="58">
        <v>3.5</v>
      </c>
      <c r="J60" s="132">
        <f t="shared" si="0"/>
        <v>35268.857142857145</v>
      </c>
      <c r="K60" s="38">
        <v>50</v>
      </c>
      <c r="L60" s="58">
        <v>39.26</v>
      </c>
      <c r="M60" s="132">
        <f t="shared" si="1"/>
        <v>3144.1925624044829</v>
      </c>
      <c r="N60" s="246">
        <v>50</v>
      </c>
      <c r="O60" s="247">
        <v>1000</v>
      </c>
      <c r="P60" s="299"/>
    </row>
    <row r="61" spans="1:16" ht="13" customHeight="1" x14ac:dyDescent="0.35">
      <c r="A61" s="35" t="s">
        <v>265</v>
      </c>
      <c r="B61" s="37">
        <f>'General Information - 2012'!J60</f>
        <v>4954</v>
      </c>
      <c r="C61" s="37"/>
      <c r="D61" s="140">
        <v>2006</v>
      </c>
      <c r="E61" s="57" t="s">
        <v>280</v>
      </c>
      <c r="F61" s="144">
        <v>38933</v>
      </c>
      <c r="G61" s="201">
        <v>28000</v>
      </c>
      <c r="H61" s="38">
        <v>1</v>
      </c>
      <c r="I61" s="58">
        <v>0.9</v>
      </c>
      <c r="J61" s="132">
        <f t="shared" si="0"/>
        <v>5504.4444444444443</v>
      </c>
      <c r="K61" s="38">
        <v>5</v>
      </c>
      <c r="L61" s="58">
        <v>3.8</v>
      </c>
      <c r="M61" s="132">
        <f t="shared" si="1"/>
        <v>1303.6842105263158</v>
      </c>
      <c r="N61" s="246">
        <v>0</v>
      </c>
      <c r="O61" s="247">
        <v>0</v>
      </c>
      <c r="P61" s="299"/>
    </row>
    <row r="62" spans="1:16" ht="13" customHeight="1" x14ac:dyDescent="0.35">
      <c r="A62" s="35" t="s">
        <v>266</v>
      </c>
      <c r="B62" s="37">
        <f>'General Information - 2012'!J61</f>
        <v>111893</v>
      </c>
      <c r="C62" s="37"/>
      <c r="D62" s="140">
        <v>1995</v>
      </c>
      <c r="E62" s="57" t="s">
        <v>279</v>
      </c>
      <c r="F62" s="144">
        <v>95524</v>
      </c>
      <c r="G62" s="201">
        <v>43180</v>
      </c>
      <c r="H62" s="38">
        <v>8</v>
      </c>
      <c r="I62" s="58">
        <v>8</v>
      </c>
      <c r="J62" s="132">
        <f t="shared" si="0"/>
        <v>13986.625</v>
      </c>
      <c r="K62" s="38">
        <v>70</v>
      </c>
      <c r="L62" s="58">
        <v>67.5</v>
      </c>
      <c r="M62" s="132">
        <f t="shared" si="1"/>
        <v>1657.674074074074</v>
      </c>
      <c r="N62" s="246">
        <v>0</v>
      </c>
      <c r="O62" s="247">
        <v>0</v>
      </c>
      <c r="P62" s="299"/>
    </row>
    <row r="63" spans="1:16" ht="13" customHeight="1" x14ac:dyDescent="0.35">
      <c r="A63" s="35" t="s">
        <v>63</v>
      </c>
      <c r="B63" s="37">
        <f>'General Information - 2012'!J62</f>
        <v>22419</v>
      </c>
      <c r="C63" s="37"/>
      <c r="D63" s="140">
        <v>2007</v>
      </c>
      <c r="E63" s="57" t="s">
        <v>280</v>
      </c>
      <c r="F63" s="144">
        <v>39737</v>
      </c>
      <c r="G63" s="201">
        <v>20800</v>
      </c>
      <c r="H63" s="38">
        <v>1</v>
      </c>
      <c r="I63" s="58">
        <v>0.3</v>
      </c>
      <c r="J63" s="132">
        <f t="shared" si="0"/>
        <v>74730</v>
      </c>
      <c r="K63" s="38">
        <v>18</v>
      </c>
      <c r="L63" s="58">
        <v>14.05</v>
      </c>
      <c r="M63" s="132">
        <f t="shared" si="1"/>
        <v>1595.6583629893237</v>
      </c>
      <c r="N63" s="246">
        <v>60</v>
      </c>
      <c r="O63" s="247">
        <v>550</v>
      </c>
      <c r="P63" s="299"/>
    </row>
    <row r="64" spans="1:16" ht="13" customHeight="1" x14ac:dyDescent="0.35">
      <c r="A64" s="35" t="s">
        <v>70</v>
      </c>
      <c r="B64" s="37">
        <f>'General Information - 2012'!J63</f>
        <v>58723</v>
      </c>
      <c r="C64" s="37"/>
      <c r="D64" s="140">
        <v>2009</v>
      </c>
      <c r="E64" s="57" t="s">
        <v>279</v>
      </c>
      <c r="F64" s="144">
        <v>62000</v>
      </c>
      <c r="G64" s="201">
        <v>26000</v>
      </c>
      <c r="H64" s="38">
        <v>1</v>
      </c>
      <c r="I64" s="58">
        <v>0.88</v>
      </c>
      <c r="J64" s="132">
        <f t="shared" si="0"/>
        <v>66730.681818181823</v>
      </c>
      <c r="K64" s="38">
        <v>36</v>
      </c>
      <c r="L64" s="58">
        <v>31.51</v>
      </c>
      <c r="M64" s="132">
        <f t="shared" si="1"/>
        <v>1863.6305934623929</v>
      </c>
      <c r="N64" s="246">
        <v>0</v>
      </c>
      <c r="O64" s="247">
        <v>0</v>
      </c>
      <c r="P64" s="299"/>
    </row>
    <row r="65" spans="1:16" ht="13" customHeight="1" x14ac:dyDescent="0.35">
      <c r="A65" s="40" t="s">
        <v>267</v>
      </c>
      <c r="B65" s="37">
        <f>'General Information - 2012'!J64</f>
        <v>53869</v>
      </c>
      <c r="C65" s="37"/>
      <c r="D65" s="140">
        <v>1982</v>
      </c>
      <c r="E65" s="57" t="s">
        <v>280</v>
      </c>
      <c r="F65" s="144">
        <v>55066</v>
      </c>
      <c r="G65" s="201" t="s">
        <v>298</v>
      </c>
      <c r="H65" s="38">
        <v>0</v>
      </c>
      <c r="I65" s="58">
        <v>0</v>
      </c>
      <c r="J65" s="297" t="s">
        <v>281</v>
      </c>
      <c r="K65" s="38">
        <v>26</v>
      </c>
      <c r="L65" s="58">
        <v>18.13</v>
      </c>
      <c r="M65" s="132">
        <f t="shared" si="1"/>
        <v>2971.2630998345285</v>
      </c>
      <c r="N65" s="246">
        <v>0</v>
      </c>
      <c r="O65" s="247">
        <v>0</v>
      </c>
      <c r="P65" s="299"/>
    </row>
    <row r="66" spans="1:16" ht="13" customHeight="1" x14ac:dyDescent="0.35">
      <c r="A66" s="35" t="s">
        <v>64</v>
      </c>
      <c r="B66" s="37">
        <f>'General Information - 2012'!J65</f>
        <v>964</v>
      </c>
      <c r="C66" s="37"/>
      <c r="D66" s="140">
        <v>2006</v>
      </c>
      <c r="E66" s="57" t="s">
        <v>280</v>
      </c>
      <c r="F66" s="144">
        <v>21000</v>
      </c>
      <c r="G66" s="201" t="s">
        <v>298</v>
      </c>
      <c r="H66" s="38">
        <v>1</v>
      </c>
      <c r="I66" s="58">
        <v>0.88</v>
      </c>
      <c r="J66" s="132">
        <f t="shared" si="0"/>
        <v>1095.4545454545455</v>
      </c>
      <c r="K66" s="38">
        <v>7</v>
      </c>
      <c r="L66" s="58">
        <v>4.4800000000000004</v>
      </c>
      <c r="M66" s="132">
        <f t="shared" si="1"/>
        <v>215.17857142857142</v>
      </c>
      <c r="N66" s="246">
        <v>4</v>
      </c>
      <c r="O66" s="247">
        <v>15</v>
      </c>
      <c r="P66" s="299"/>
    </row>
    <row r="67" spans="1:16" ht="13" customHeight="1" x14ac:dyDescent="0.35">
      <c r="A67" s="35" t="s">
        <v>268</v>
      </c>
      <c r="B67" s="37">
        <f>'General Information - 2012'!J66</f>
        <v>46670</v>
      </c>
      <c r="C67" s="37"/>
      <c r="D67" s="140">
        <v>2011</v>
      </c>
      <c r="E67" s="57" t="s">
        <v>279</v>
      </c>
      <c r="F67" s="144">
        <v>62000</v>
      </c>
      <c r="G67" s="201">
        <v>33000</v>
      </c>
      <c r="H67" s="38">
        <v>1</v>
      </c>
      <c r="I67" s="58">
        <v>1</v>
      </c>
      <c r="J67" s="132">
        <f t="shared" si="0"/>
        <v>46670</v>
      </c>
      <c r="K67" s="38">
        <v>19</v>
      </c>
      <c r="L67" s="58">
        <v>12.8</v>
      </c>
      <c r="M67" s="132">
        <f t="shared" si="1"/>
        <v>3646.09375</v>
      </c>
      <c r="N67" s="246">
        <v>4</v>
      </c>
      <c r="O67" s="247">
        <v>75</v>
      </c>
      <c r="P67" s="299"/>
    </row>
    <row r="68" spans="1:16" ht="13" customHeight="1" x14ac:dyDescent="0.35">
      <c r="A68" s="35" t="s">
        <v>269</v>
      </c>
      <c r="B68" s="37">
        <f>'General Information - 2012'!J67</f>
        <v>40940</v>
      </c>
      <c r="C68" s="37"/>
      <c r="D68" s="140">
        <v>2007</v>
      </c>
      <c r="E68" s="57" t="s">
        <v>280</v>
      </c>
      <c r="F68" s="144">
        <v>58269</v>
      </c>
      <c r="G68" s="201">
        <v>28000</v>
      </c>
      <c r="H68" s="38">
        <v>2</v>
      </c>
      <c r="I68" s="58">
        <v>2</v>
      </c>
      <c r="J68" s="132">
        <f t="shared" si="0"/>
        <v>20470</v>
      </c>
      <c r="K68" s="38">
        <v>45</v>
      </c>
      <c r="L68" s="58">
        <v>36.43</v>
      </c>
      <c r="M68" s="132">
        <f t="shared" si="1"/>
        <v>1123.7990667032666</v>
      </c>
      <c r="N68" s="246">
        <v>0</v>
      </c>
      <c r="O68" s="247">
        <v>0</v>
      </c>
      <c r="P68" s="299"/>
    </row>
    <row r="69" spans="1:16" ht="13" customHeight="1" x14ac:dyDescent="0.35">
      <c r="A69" s="35" t="s">
        <v>270</v>
      </c>
      <c r="B69" s="37">
        <f>'General Information - 2012'!J68</f>
        <v>24106</v>
      </c>
      <c r="C69" s="37"/>
      <c r="D69" s="140">
        <v>2008</v>
      </c>
      <c r="E69" s="57" t="s">
        <v>279</v>
      </c>
      <c r="F69" s="144">
        <v>79248</v>
      </c>
      <c r="G69" s="201">
        <v>30388</v>
      </c>
      <c r="H69" s="38">
        <v>3</v>
      </c>
      <c r="I69" s="58">
        <v>3</v>
      </c>
      <c r="J69" s="132">
        <f t="shared" si="0"/>
        <v>8035.333333333333</v>
      </c>
      <c r="K69" s="38">
        <v>19</v>
      </c>
      <c r="L69" s="58">
        <v>15.83</v>
      </c>
      <c r="M69" s="132">
        <f t="shared" si="1"/>
        <v>1522.8048010107391</v>
      </c>
      <c r="N69" s="246">
        <v>12</v>
      </c>
      <c r="O69" s="247">
        <v>360</v>
      </c>
      <c r="P69" s="299"/>
    </row>
    <row r="70" spans="1:16" ht="13" customHeight="1" x14ac:dyDescent="0.35">
      <c r="A70" s="35" t="s">
        <v>271</v>
      </c>
      <c r="B70" s="37">
        <f>'General Information - 2012'!J69</f>
        <v>11512</v>
      </c>
      <c r="C70" s="37"/>
      <c r="D70" s="140">
        <v>2011</v>
      </c>
      <c r="E70" s="57" t="s">
        <v>280</v>
      </c>
      <c r="F70" s="144">
        <v>29500</v>
      </c>
      <c r="G70" s="201">
        <v>27000</v>
      </c>
      <c r="H70" s="38">
        <v>0</v>
      </c>
      <c r="I70" s="58">
        <v>0</v>
      </c>
      <c r="J70" s="297" t="s">
        <v>281</v>
      </c>
      <c r="K70" s="38">
        <v>6</v>
      </c>
      <c r="L70" s="58">
        <v>6</v>
      </c>
      <c r="M70" s="132">
        <f t="shared" ref="M70:M73" si="2">B70/L70</f>
        <v>1918.6666666666667</v>
      </c>
      <c r="N70" s="246">
        <v>0</v>
      </c>
      <c r="O70" s="247">
        <v>0</v>
      </c>
      <c r="P70" s="299"/>
    </row>
    <row r="71" spans="1:16" ht="13" customHeight="1" x14ac:dyDescent="0.35">
      <c r="A71" s="35" t="s">
        <v>65</v>
      </c>
      <c r="B71" s="37">
        <f>'General Information - 2012'!J70</f>
        <v>15405</v>
      </c>
      <c r="C71" s="37"/>
      <c r="D71" s="140">
        <v>2011</v>
      </c>
      <c r="E71" s="36" t="s">
        <v>279</v>
      </c>
      <c r="F71" s="144">
        <v>60000</v>
      </c>
      <c r="G71" s="201">
        <v>35500</v>
      </c>
      <c r="H71" s="38">
        <v>2</v>
      </c>
      <c r="I71" s="58">
        <v>2</v>
      </c>
      <c r="J71" s="132">
        <f t="shared" ref="J71:J73" si="3">B71/I71</f>
        <v>7702.5</v>
      </c>
      <c r="K71" s="38">
        <v>9</v>
      </c>
      <c r="L71" s="58">
        <v>5.73</v>
      </c>
      <c r="M71" s="132">
        <f t="shared" si="2"/>
        <v>2688.4816753926698</v>
      </c>
      <c r="N71" s="246">
        <v>2</v>
      </c>
      <c r="O71" s="247">
        <v>232</v>
      </c>
      <c r="P71" s="299"/>
    </row>
    <row r="72" spans="1:16" ht="13" customHeight="1" x14ac:dyDescent="0.35">
      <c r="A72" s="46" t="s">
        <v>272</v>
      </c>
      <c r="B72" s="37">
        <f>'General Information - 2012'!J71</f>
        <v>15000</v>
      </c>
      <c r="D72" s="140">
        <v>1991</v>
      </c>
      <c r="E72" s="57" t="s">
        <v>280</v>
      </c>
      <c r="F72" s="144">
        <v>52144</v>
      </c>
      <c r="G72" s="201">
        <v>25000</v>
      </c>
      <c r="H72" s="38">
        <v>0</v>
      </c>
      <c r="I72" s="58">
        <v>0</v>
      </c>
      <c r="J72" s="297" t="s">
        <v>281</v>
      </c>
      <c r="K72" s="38">
        <v>10</v>
      </c>
      <c r="L72" s="58">
        <v>10</v>
      </c>
      <c r="M72" s="132">
        <f t="shared" si="2"/>
        <v>1500</v>
      </c>
      <c r="N72" s="248">
        <v>0</v>
      </c>
      <c r="O72" s="249">
        <v>0</v>
      </c>
      <c r="P72" s="299"/>
    </row>
    <row r="73" spans="1:16" ht="13" customHeight="1" x14ac:dyDescent="0.35">
      <c r="A73" s="41" t="s">
        <v>66</v>
      </c>
      <c r="B73" s="44">
        <f>SUM(B5:B72)</f>
        <v>4624437</v>
      </c>
      <c r="C73" s="44" t="s">
        <v>230</v>
      </c>
      <c r="D73" s="142"/>
      <c r="E73" s="44"/>
      <c r="F73" s="145"/>
      <c r="G73" s="59"/>
      <c r="H73" s="44">
        <f t="shared" ref="H73:O73" si="4">SUM(H5:H72)</f>
        <v>446</v>
      </c>
      <c r="I73" s="44">
        <f t="shared" si="4"/>
        <v>423.75999999999993</v>
      </c>
      <c r="J73" s="146">
        <f t="shared" si="3"/>
        <v>10912.86813290542</v>
      </c>
      <c r="K73" s="44">
        <f t="shared" si="4"/>
        <v>3277</v>
      </c>
      <c r="L73" s="44">
        <f t="shared" si="4"/>
        <v>2564.7600000000011</v>
      </c>
      <c r="M73" s="146">
        <f t="shared" si="2"/>
        <v>1803.0681233331766</v>
      </c>
      <c r="N73" s="44">
        <f t="shared" si="4"/>
        <v>2846</v>
      </c>
      <c r="O73" s="146">
        <f t="shared" si="4"/>
        <v>31332.75</v>
      </c>
      <c r="P73" s="299"/>
    </row>
    <row r="74" spans="1:16" x14ac:dyDescent="0.3">
      <c r="C74" s="29" t="s">
        <v>285</v>
      </c>
    </row>
    <row r="75" spans="1:16" x14ac:dyDescent="0.3">
      <c r="C75" s="29" t="s">
        <v>299</v>
      </c>
    </row>
    <row r="76" spans="1:16" s="114" customFormat="1" x14ac:dyDescent="0.3">
      <c r="B76" s="256" t="s">
        <v>297</v>
      </c>
      <c r="F76" s="261">
        <v>90018</v>
      </c>
      <c r="G76" s="261">
        <v>44770</v>
      </c>
      <c r="H76" s="258"/>
      <c r="I76" s="258"/>
      <c r="M76" s="213"/>
      <c r="O76" s="260"/>
      <c r="P76" s="283"/>
    </row>
    <row r="77" spans="1:16" s="114" customFormat="1" x14ac:dyDescent="0.3">
      <c r="A77" s="255" t="s">
        <v>86</v>
      </c>
      <c r="B77" s="256" t="s">
        <v>87</v>
      </c>
      <c r="C77" s="283"/>
      <c r="F77" s="256" t="s">
        <v>88</v>
      </c>
      <c r="G77" s="261">
        <f>G76</f>
        <v>44770</v>
      </c>
      <c r="H77" s="258"/>
      <c r="I77" s="258"/>
      <c r="J77" s="256" t="s">
        <v>92</v>
      </c>
      <c r="M77" s="259" t="s">
        <v>89</v>
      </c>
      <c r="O77" s="260"/>
      <c r="P77" s="283"/>
    </row>
    <row r="78" spans="1:16" s="114" customFormat="1" x14ac:dyDescent="0.3">
      <c r="B78" s="256" t="s">
        <v>90</v>
      </c>
      <c r="C78" s="283"/>
      <c r="F78" s="256" t="s">
        <v>91</v>
      </c>
      <c r="G78" s="261">
        <f>G77*1.05</f>
        <v>47008.5</v>
      </c>
      <c r="H78" s="258"/>
      <c r="I78" s="258"/>
      <c r="J78" s="256" t="s">
        <v>95</v>
      </c>
      <c r="M78" s="259" t="s">
        <v>93</v>
      </c>
      <c r="O78" s="260"/>
      <c r="P78" s="283"/>
    </row>
    <row r="79" spans="1:16" s="114" customFormat="1" x14ac:dyDescent="0.3">
      <c r="B79" s="256" t="s">
        <v>237</v>
      </c>
      <c r="F79" s="256" t="s">
        <v>94</v>
      </c>
      <c r="G79" s="261">
        <f>G77*1.1</f>
        <v>49247.000000000007</v>
      </c>
      <c r="H79" s="258"/>
      <c r="I79" s="258"/>
      <c r="J79" s="256" t="s">
        <v>238</v>
      </c>
      <c r="M79" s="259" t="s">
        <v>96</v>
      </c>
      <c r="O79" s="260"/>
      <c r="P79" s="283"/>
    </row>
    <row r="80" spans="1:16" x14ac:dyDescent="0.3">
      <c r="I80" s="300" t="s">
        <v>229</v>
      </c>
    </row>
  </sheetData>
  <mergeCells count="10">
    <mergeCell ref="A1:C2"/>
    <mergeCell ref="N1:O2"/>
    <mergeCell ref="N3:O3"/>
    <mergeCell ref="A3:A4"/>
    <mergeCell ref="B3:B4"/>
    <mergeCell ref="D3:F3"/>
    <mergeCell ref="G3:J3"/>
    <mergeCell ref="K3:M3"/>
    <mergeCell ref="C3:C4"/>
    <mergeCell ref="D1:M2"/>
  </mergeCells>
  <phoneticPr fontId="0" type="noConversion"/>
  <printOptions horizontalCentered="1" verticalCentered="1" gridLines="1"/>
  <pageMargins left="0.5" right="0.5" top="0.5" bottom="0.5" header="0.5" footer="0.5"/>
  <pageSetup scale="86" fitToHeight="2" pageOrder="overThenDown" orientation="landscape" r:id="rId1"/>
  <headerFooter alignWithMargins="0">
    <oddHeader>&amp;C&amp;G</oddHeader>
    <oddFooter>&amp;C&amp;"Garamond,Regular"&amp;P</oddFooter>
  </headerFooter>
  <rowBreaks count="1" manualBreakCount="1">
    <brk id="38" max="1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76CFA86B6934479DF45D8599D209D3" ma:contentTypeVersion="0" ma:contentTypeDescription="Create a new document." ma:contentTypeScope="" ma:versionID="c2155da39ee18f1dcc52d8acd1dbfea7">
  <xsd:schema xmlns:xsd="http://www.w3.org/2001/XMLSchema" xmlns:xs="http://www.w3.org/2001/XMLSchema" xmlns:p="http://schemas.microsoft.com/office/2006/metadata/properties" xmlns:ns2="b82a65d5-8574-4494-94ca-87fa79fa9208" targetNamespace="http://schemas.microsoft.com/office/2006/metadata/properties" ma:root="true" ma:fieldsID="7317c513407e614263c6299a97cb652f" ns2:_="">
    <xsd:import namespace="b82a65d5-8574-4494-94ca-87fa79fa920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2a65d5-8574-4494-94ca-87fa79fa920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82a65d5-8574-4494-94ca-87fa79fa9208">EMCPNH2HEHJK-53-5</_dlc_DocId>
    <_dlc_DocIdUrl xmlns="b82a65d5-8574-4494-94ca-87fa79fa9208">
      <Url>http://sharepoint/rf/_layouts/DocIdRedir.aspx?ID=EMCPNH2HEHJK-53-5</Url>
      <Description>EMCPNH2HEHJK-53-5</Description>
    </_dlc_DocIdUrl>
  </documentManagement>
</p:properties>
</file>

<file path=customXml/itemProps1.xml><?xml version="1.0" encoding="utf-8"?>
<ds:datastoreItem xmlns:ds="http://schemas.openxmlformats.org/officeDocument/2006/customXml" ds:itemID="{4E7B4B8F-196F-4082-B2E9-546AA77157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2a65d5-8574-4494-94ca-87fa79fa92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FBBF0FB-4EF6-43B2-8902-564F30AB181D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6614ABC0-E1F4-44CF-9704-1E9EB2AB1D4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9B9BB77-7FB4-4808-BD45-F1A5364E4B65}">
  <ds:schemaRefs>
    <ds:schemaRef ds:uri="http://purl.org/dc/dcmitype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b82a65d5-8574-4494-94ca-87fa79fa9208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26</vt:i4>
      </vt:variant>
    </vt:vector>
  </HeadingPairs>
  <TitlesOfParts>
    <vt:vector size="41" baseType="lpstr">
      <vt:lpstr>10-Year Summary w-Visits- 2012</vt:lpstr>
      <vt:lpstr>General Information - 2012</vt:lpstr>
      <vt:lpstr>Services-2012</vt:lpstr>
      <vt:lpstr>Electronic Resources-2012</vt:lpstr>
      <vt:lpstr>Programming-2012</vt:lpstr>
      <vt:lpstr>Circulation &amp; ILL - 2012</vt:lpstr>
      <vt:lpstr>Collection I - 2012</vt:lpstr>
      <vt:lpstr>Collection II - 2012</vt:lpstr>
      <vt:lpstr>Staff - 2012</vt:lpstr>
      <vt:lpstr>Operating Revenue I - 2012</vt:lpstr>
      <vt:lpstr>Operating Revenue II - 2012</vt:lpstr>
      <vt:lpstr>Operating Expenditures 1 - 2012</vt:lpstr>
      <vt:lpstr>Operating Expenditures 2 - 2010</vt:lpstr>
      <vt:lpstr>Capital Rev &amp; Expend - 2012</vt:lpstr>
      <vt:lpstr>Sheet2</vt:lpstr>
      <vt:lpstr>'10-Year Summary w-Visits- 2012'!Print_Area</vt:lpstr>
      <vt:lpstr>'Capital Rev &amp; Expend - 2012'!Print_Area</vt:lpstr>
      <vt:lpstr>'Circulation &amp; ILL - 2012'!Print_Area</vt:lpstr>
      <vt:lpstr>'Collection I - 2012'!Print_Area</vt:lpstr>
      <vt:lpstr>'Collection II - 2012'!Print_Area</vt:lpstr>
      <vt:lpstr>'Electronic Resources-2012'!Print_Area</vt:lpstr>
      <vt:lpstr>'General Information - 2012'!Print_Area</vt:lpstr>
      <vt:lpstr>'Operating Expenditures 1 - 2012'!Print_Area</vt:lpstr>
      <vt:lpstr>'Operating Expenditures 2 - 2010'!Print_Area</vt:lpstr>
      <vt:lpstr>'Operating Revenue I - 2012'!Print_Area</vt:lpstr>
      <vt:lpstr>'Programming-2012'!Print_Area</vt:lpstr>
      <vt:lpstr>'Services-2012'!Print_Area</vt:lpstr>
      <vt:lpstr>'Staff - 2012'!Print_Area</vt:lpstr>
      <vt:lpstr>'Capital Rev &amp; Expend - 2012'!Print_Titles</vt:lpstr>
      <vt:lpstr>'Circulation &amp; ILL - 2012'!Print_Titles</vt:lpstr>
      <vt:lpstr>'Collection I - 2012'!Print_Titles</vt:lpstr>
      <vt:lpstr>'Collection II - 2012'!Print_Titles</vt:lpstr>
      <vt:lpstr>'Electronic Resources-2012'!Print_Titles</vt:lpstr>
      <vt:lpstr>'General Information - 2012'!Print_Titles</vt:lpstr>
      <vt:lpstr>'Operating Expenditures 1 - 2012'!Print_Titles</vt:lpstr>
      <vt:lpstr>'Operating Expenditures 2 - 2010'!Print_Titles</vt:lpstr>
      <vt:lpstr>'Operating Revenue I - 2012'!Print_Titles</vt:lpstr>
      <vt:lpstr>'Operating Revenue II - 2012'!Print_Titles</vt:lpstr>
      <vt:lpstr>'Programming-2012'!Print_Titles</vt:lpstr>
      <vt:lpstr>'Services-2012'!Print_Titles</vt:lpstr>
      <vt:lpstr>'Staff - 2012'!Print_Titles</vt:lpstr>
    </vt:vector>
  </TitlesOfParts>
  <Company>SLOL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Initial Draft for PUBLIC LIBRARY STATISTICS</dc:title>
  <dc:creator>mgolrick</dc:creator>
  <cp:lastModifiedBy>Ref</cp:lastModifiedBy>
  <cp:lastPrinted>2013-09-20T19:04:40Z</cp:lastPrinted>
  <dcterms:created xsi:type="dcterms:W3CDTF">2009-05-14T15:44:29Z</dcterms:created>
  <dcterms:modified xsi:type="dcterms:W3CDTF">2013-09-20T19:05:38Z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9c94a67d-5b5d-4f44-98e6-e1311ccf8b4f</vt:lpwstr>
  </property>
  <property fmtid="{D5CDD505-2E9C-101B-9397-08002B2CF9AE}" pid="3" name="ContentTypeId">
    <vt:lpwstr>0x0101005F76CFA86B6934479DF45D8599D209D3</vt:lpwstr>
  </property>
</Properties>
</file>